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kamura\Documents\志賀原発を廃炉に！訴訟団\防災訓練\"/>
    </mc:Choice>
  </mc:AlternateContent>
  <xr:revisionPtr revIDLastSave="0" documentId="8_{64672725-3575-494D-89F6-3525D5E11241}" xr6:coauthVersionLast="47" xr6:coauthVersionMax="47" xr10:uidLastSave="{00000000-0000-0000-0000-000000000000}"/>
  <bookViews>
    <workbookView xWindow="-120" yWindow="-120" windowWidth="20730" windowHeight="11760" activeTab="3" xr2:uid="{22C79410-7553-4EC7-AD1B-39EC2BA3AF19}"/>
  </bookViews>
  <sheets>
    <sheet name="石川県計" sheetId="3" r:id="rId1"/>
    <sheet name="志賀町 " sheetId="2" r:id="rId2"/>
    <sheet name="七尾市" sheetId="1" r:id="rId3"/>
    <sheet name="グラフデータ" sheetId="4" r:id="rId4"/>
  </sheets>
  <definedNames>
    <definedName name="_xlnm.Print_Area" localSheetId="3">グラフデータ!$A$1:$U$29</definedName>
    <definedName name="_xlnm.Print_Area" localSheetId="0">石川県計!$A$1:$U$52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1" i="3" l="1"/>
  <c r="P22" i="3" s="1"/>
  <c r="P23" i="3"/>
  <c r="P24" i="3" s="1"/>
  <c r="P51" i="3" l="1"/>
  <c r="P52" i="3" s="1"/>
  <c r="O51" i="3"/>
  <c r="O52" i="3" s="1"/>
  <c r="N51" i="3"/>
  <c r="N52" i="3" s="1"/>
  <c r="M51" i="3"/>
  <c r="M52" i="3" s="1"/>
  <c r="L51" i="3"/>
  <c r="L52" i="3" s="1"/>
  <c r="K51" i="3"/>
  <c r="K52" i="3" s="1"/>
  <c r="J51" i="3"/>
  <c r="J52" i="3" s="1"/>
  <c r="I51" i="3"/>
  <c r="I52" i="3" s="1"/>
  <c r="H51" i="3"/>
  <c r="H52" i="3" s="1"/>
  <c r="G51" i="3"/>
  <c r="G52" i="3" s="1"/>
  <c r="F51" i="3"/>
  <c r="F52" i="3" s="1"/>
  <c r="E51" i="3"/>
  <c r="E52" i="3" s="1"/>
  <c r="D51" i="3"/>
  <c r="D52" i="3" s="1"/>
  <c r="C51" i="3"/>
  <c r="B51" i="3"/>
  <c r="P49" i="3"/>
  <c r="P50" i="3" s="1"/>
  <c r="O49" i="3"/>
  <c r="O50" i="3" s="1"/>
  <c r="N49" i="3"/>
  <c r="N50" i="3" s="1"/>
  <c r="M49" i="3"/>
  <c r="M50" i="3" s="1"/>
  <c r="L49" i="3"/>
  <c r="L50" i="3" s="1"/>
  <c r="K49" i="3"/>
  <c r="K50" i="3" s="1"/>
  <c r="J49" i="3"/>
  <c r="J50" i="3" s="1"/>
  <c r="I49" i="3"/>
  <c r="I50" i="3" s="1"/>
  <c r="H49" i="3"/>
  <c r="H50" i="3" s="1"/>
  <c r="G49" i="3"/>
  <c r="G50" i="3" s="1"/>
  <c r="F49" i="3"/>
  <c r="F50" i="3" s="1"/>
  <c r="E49" i="3"/>
  <c r="E50" i="3" s="1"/>
  <c r="D49" i="3"/>
  <c r="D50" i="3" s="1"/>
  <c r="C49" i="3"/>
  <c r="B49" i="3"/>
  <c r="P47" i="3"/>
  <c r="P48" i="3" s="1"/>
  <c r="O47" i="3"/>
  <c r="O48" i="3" s="1"/>
  <c r="N47" i="3"/>
  <c r="N48" i="3" s="1"/>
  <c r="M47" i="3"/>
  <c r="M48" i="3" s="1"/>
  <c r="L47" i="3"/>
  <c r="L48" i="3" s="1"/>
  <c r="K47" i="3"/>
  <c r="K48" i="3" s="1"/>
  <c r="J47" i="3"/>
  <c r="J48" i="3" s="1"/>
  <c r="I47" i="3"/>
  <c r="I48" i="3" s="1"/>
  <c r="H47" i="3"/>
  <c r="H48" i="3" s="1"/>
  <c r="G47" i="3"/>
  <c r="G48" i="3" s="1"/>
  <c r="F47" i="3"/>
  <c r="F48" i="3" s="1"/>
  <c r="E47" i="3"/>
  <c r="E48" i="3" s="1"/>
  <c r="D47" i="3"/>
  <c r="D48" i="3" s="1"/>
  <c r="C47" i="3"/>
  <c r="B47" i="3"/>
  <c r="P45" i="3"/>
  <c r="P46" i="3" s="1"/>
  <c r="O45" i="3"/>
  <c r="O46" i="3" s="1"/>
  <c r="N45" i="3"/>
  <c r="N46" i="3" s="1"/>
  <c r="M45" i="3"/>
  <c r="M46" i="3" s="1"/>
  <c r="L45" i="3"/>
  <c r="L46" i="3" s="1"/>
  <c r="K45" i="3"/>
  <c r="K46" i="3" s="1"/>
  <c r="J45" i="3"/>
  <c r="J46" i="3" s="1"/>
  <c r="I45" i="3"/>
  <c r="I46" i="3" s="1"/>
  <c r="H45" i="3"/>
  <c r="H46" i="3" s="1"/>
  <c r="G45" i="3"/>
  <c r="G46" i="3" s="1"/>
  <c r="F45" i="3"/>
  <c r="F46" i="3" s="1"/>
  <c r="E45" i="3"/>
  <c r="E46" i="3" s="1"/>
  <c r="D45" i="3"/>
  <c r="D46" i="3" s="1"/>
  <c r="C45" i="3"/>
  <c r="B45" i="3"/>
  <c r="P43" i="3"/>
  <c r="P44" i="3" s="1"/>
  <c r="O43" i="3"/>
  <c r="O44" i="3" s="1"/>
  <c r="N43" i="3"/>
  <c r="N44" i="3" s="1"/>
  <c r="M43" i="3"/>
  <c r="M44" i="3" s="1"/>
  <c r="L43" i="3"/>
  <c r="L44" i="3" s="1"/>
  <c r="K43" i="3"/>
  <c r="K44" i="3" s="1"/>
  <c r="J43" i="3"/>
  <c r="J44" i="3" s="1"/>
  <c r="I43" i="3"/>
  <c r="I44" i="3" s="1"/>
  <c r="H43" i="3"/>
  <c r="H44" i="3" s="1"/>
  <c r="G43" i="3"/>
  <c r="G44" i="3" s="1"/>
  <c r="F43" i="3"/>
  <c r="F44" i="3" s="1"/>
  <c r="E43" i="3"/>
  <c r="E44" i="3" s="1"/>
  <c r="D43" i="3"/>
  <c r="D44" i="3" s="1"/>
  <c r="C43" i="3"/>
  <c r="B43" i="3"/>
  <c r="P39" i="3"/>
  <c r="O39" i="3"/>
  <c r="O40" i="3" s="1"/>
  <c r="N39" i="3"/>
  <c r="N40" i="3" s="1"/>
  <c r="M39" i="3"/>
  <c r="M40" i="3" s="1"/>
  <c r="L39" i="3"/>
  <c r="L40" i="3" s="1"/>
  <c r="K39" i="3"/>
  <c r="K40" i="3" s="1"/>
  <c r="J39" i="3"/>
  <c r="J40" i="3" s="1"/>
  <c r="I39" i="3"/>
  <c r="I40" i="3" s="1"/>
  <c r="H39" i="3"/>
  <c r="H40" i="3" s="1"/>
  <c r="G39" i="3"/>
  <c r="G40" i="3" s="1"/>
  <c r="F39" i="3"/>
  <c r="F40" i="3" s="1"/>
  <c r="E39" i="3"/>
  <c r="E40" i="3" s="1"/>
  <c r="D39" i="3"/>
  <c r="D40" i="3" s="1"/>
  <c r="C39" i="3"/>
  <c r="B39" i="3"/>
  <c r="P37" i="3"/>
  <c r="P38" i="3" s="1"/>
  <c r="O37" i="3"/>
  <c r="O38" i="3" s="1"/>
  <c r="N37" i="3"/>
  <c r="N38" i="3" s="1"/>
  <c r="M37" i="3"/>
  <c r="M38" i="3" s="1"/>
  <c r="L37" i="3"/>
  <c r="L38" i="3" s="1"/>
  <c r="K37" i="3"/>
  <c r="K38" i="3" s="1"/>
  <c r="J37" i="3"/>
  <c r="J38" i="3" s="1"/>
  <c r="I37" i="3"/>
  <c r="I38" i="3" s="1"/>
  <c r="H37" i="3"/>
  <c r="H38" i="3" s="1"/>
  <c r="G37" i="3"/>
  <c r="G38" i="3" s="1"/>
  <c r="F37" i="3"/>
  <c r="F38" i="3" s="1"/>
  <c r="E37" i="3"/>
  <c r="E38" i="3" s="1"/>
  <c r="D37" i="3"/>
  <c r="D38" i="3" s="1"/>
  <c r="C37" i="3"/>
  <c r="B37" i="3"/>
  <c r="P35" i="3"/>
  <c r="P36" i="3" s="1"/>
  <c r="O35" i="3"/>
  <c r="O36" i="3" s="1"/>
  <c r="N35" i="3"/>
  <c r="N36" i="3" s="1"/>
  <c r="M35" i="3"/>
  <c r="M36" i="3" s="1"/>
  <c r="L35" i="3"/>
  <c r="L36" i="3" s="1"/>
  <c r="K35" i="3"/>
  <c r="K36" i="3" s="1"/>
  <c r="J35" i="3"/>
  <c r="J36" i="3" s="1"/>
  <c r="I35" i="3"/>
  <c r="I36" i="3" s="1"/>
  <c r="H35" i="3"/>
  <c r="H36" i="3" s="1"/>
  <c r="G35" i="3"/>
  <c r="G36" i="3" s="1"/>
  <c r="F35" i="3"/>
  <c r="F36" i="3" s="1"/>
  <c r="E35" i="3"/>
  <c r="E36" i="3" s="1"/>
  <c r="D35" i="3"/>
  <c r="D36" i="3" s="1"/>
  <c r="C35" i="3"/>
  <c r="B35" i="3"/>
  <c r="P31" i="3"/>
  <c r="P32" i="3" s="1"/>
  <c r="O31" i="3"/>
  <c r="O32" i="3" s="1"/>
  <c r="N31" i="3"/>
  <c r="N32" i="3" s="1"/>
  <c r="M31" i="3"/>
  <c r="M32" i="3" s="1"/>
  <c r="L31" i="3"/>
  <c r="L32" i="3" s="1"/>
  <c r="K31" i="3"/>
  <c r="K32" i="3" s="1"/>
  <c r="J31" i="3"/>
  <c r="J32" i="3" s="1"/>
  <c r="I31" i="3"/>
  <c r="I32" i="3" s="1"/>
  <c r="H31" i="3"/>
  <c r="H32" i="3" s="1"/>
  <c r="G31" i="3"/>
  <c r="G32" i="3" s="1"/>
  <c r="F31" i="3"/>
  <c r="F32" i="3" s="1"/>
  <c r="E31" i="3"/>
  <c r="E32" i="3" s="1"/>
  <c r="D31" i="3"/>
  <c r="D32" i="3" s="1"/>
  <c r="C31" i="3"/>
  <c r="B31" i="3"/>
  <c r="P29" i="3"/>
  <c r="P30" i="3" s="1"/>
  <c r="O29" i="3"/>
  <c r="O30" i="3" s="1"/>
  <c r="N29" i="3"/>
  <c r="N30" i="3" s="1"/>
  <c r="M29" i="3"/>
  <c r="M30" i="3" s="1"/>
  <c r="L29" i="3"/>
  <c r="L30" i="3" s="1"/>
  <c r="K29" i="3"/>
  <c r="K30" i="3" s="1"/>
  <c r="J29" i="3"/>
  <c r="J30" i="3" s="1"/>
  <c r="I29" i="3"/>
  <c r="I30" i="3" s="1"/>
  <c r="H29" i="3"/>
  <c r="H30" i="3" s="1"/>
  <c r="G29" i="3"/>
  <c r="G30" i="3" s="1"/>
  <c r="F29" i="3"/>
  <c r="F30" i="3" s="1"/>
  <c r="E29" i="3"/>
  <c r="E30" i="3" s="1"/>
  <c r="D29" i="3"/>
  <c r="D30" i="3" s="1"/>
  <c r="C29" i="3"/>
  <c r="B29" i="3"/>
  <c r="P27" i="3"/>
  <c r="P28" i="3" s="1"/>
  <c r="O27" i="3"/>
  <c r="O28" i="3" s="1"/>
  <c r="N27" i="3"/>
  <c r="N28" i="3" s="1"/>
  <c r="M27" i="3"/>
  <c r="M28" i="3" s="1"/>
  <c r="L27" i="3"/>
  <c r="L28" i="3" s="1"/>
  <c r="K27" i="3"/>
  <c r="K28" i="3" s="1"/>
  <c r="J27" i="3"/>
  <c r="J28" i="3" s="1"/>
  <c r="I27" i="3"/>
  <c r="I28" i="3" s="1"/>
  <c r="H27" i="3"/>
  <c r="H28" i="3" s="1"/>
  <c r="G27" i="3"/>
  <c r="G28" i="3" s="1"/>
  <c r="F27" i="3"/>
  <c r="F28" i="3" s="1"/>
  <c r="E27" i="3"/>
  <c r="E28" i="3" s="1"/>
  <c r="D27" i="3"/>
  <c r="D28" i="3" s="1"/>
  <c r="C27" i="3"/>
  <c r="B27" i="3"/>
  <c r="O23" i="3"/>
  <c r="O24" i="3" s="1"/>
  <c r="N23" i="3"/>
  <c r="N24" i="3" s="1"/>
  <c r="M23" i="3"/>
  <c r="M24" i="3" s="1"/>
  <c r="L23" i="3"/>
  <c r="L24" i="3" s="1"/>
  <c r="K23" i="3"/>
  <c r="K24" i="3" s="1"/>
  <c r="J23" i="3"/>
  <c r="J24" i="3" s="1"/>
  <c r="I23" i="3"/>
  <c r="I24" i="3" s="1"/>
  <c r="H23" i="3"/>
  <c r="H24" i="3" s="1"/>
  <c r="G23" i="3"/>
  <c r="G24" i="3" s="1"/>
  <c r="F23" i="3"/>
  <c r="F24" i="3" s="1"/>
  <c r="E23" i="3"/>
  <c r="E24" i="3" s="1"/>
  <c r="D23" i="3"/>
  <c r="D24" i="3" s="1"/>
  <c r="C23" i="3"/>
  <c r="B23" i="3"/>
  <c r="O21" i="3"/>
  <c r="O22" i="3" s="1"/>
  <c r="N21" i="3"/>
  <c r="N22" i="3" s="1"/>
  <c r="M21" i="3"/>
  <c r="M22" i="3" s="1"/>
  <c r="L21" i="3"/>
  <c r="L22" i="3" s="1"/>
  <c r="K21" i="3"/>
  <c r="K22" i="3" s="1"/>
  <c r="J21" i="3"/>
  <c r="J22" i="3" s="1"/>
  <c r="I21" i="3"/>
  <c r="I22" i="3" s="1"/>
  <c r="H21" i="3"/>
  <c r="H22" i="3" s="1"/>
  <c r="G21" i="3"/>
  <c r="G22" i="3" s="1"/>
  <c r="F21" i="3"/>
  <c r="F22" i="3" s="1"/>
  <c r="E21" i="3"/>
  <c r="E22" i="3" s="1"/>
  <c r="D21" i="3"/>
  <c r="D22" i="3" s="1"/>
  <c r="C21" i="3"/>
  <c r="B21" i="3"/>
  <c r="P17" i="3"/>
  <c r="P18" i="3" s="1"/>
  <c r="O17" i="3"/>
  <c r="O18" i="3" s="1"/>
  <c r="N17" i="3"/>
  <c r="N18" i="3" s="1"/>
  <c r="M17" i="3"/>
  <c r="M18" i="3" s="1"/>
  <c r="L17" i="3"/>
  <c r="L18" i="3" s="1"/>
  <c r="K17" i="3"/>
  <c r="K18" i="3" s="1"/>
  <c r="J17" i="3"/>
  <c r="J18" i="3" s="1"/>
  <c r="I17" i="3"/>
  <c r="I18" i="3" s="1"/>
  <c r="H17" i="3"/>
  <c r="H18" i="3" s="1"/>
  <c r="G17" i="3"/>
  <c r="G18" i="3" s="1"/>
  <c r="F17" i="3"/>
  <c r="F18" i="3" s="1"/>
  <c r="E17" i="3"/>
  <c r="E18" i="3" s="1"/>
  <c r="D17" i="3"/>
  <c r="D18" i="3" s="1"/>
  <c r="C17" i="3"/>
  <c r="B17" i="3"/>
  <c r="P15" i="3"/>
  <c r="P16" i="3" s="1"/>
  <c r="O15" i="3"/>
  <c r="O16" i="3" s="1"/>
  <c r="N15" i="3"/>
  <c r="N16" i="3" s="1"/>
  <c r="M15" i="3"/>
  <c r="M16" i="3" s="1"/>
  <c r="L15" i="3"/>
  <c r="L16" i="3" s="1"/>
  <c r="K15" i="3"/>
  <c r="K16" i="3" s="1"/>
  <c r="J15" i="3"/>
  <c r="J16" i="3" s="1"/>
  <c r="I15" i="3"/>
  <c r="I16" i="3" s="1"/>
  <c r="H15" i="3"/>
  <c r="H16" i="3" s="1"/>
  <c r="G15" i="3"/>
  <c r="G16" i="3" s="1"/>
  <c r="F15" i="3"/>
  <c r="F16" i="3" s="1"/>
  <c r="E15" i="3"/>
  <c r="E16" i="3" s="1"/>
  <c r="D15" i="3"/>
  <c r="D16" i="3" s="1"/>
  <c r="C15" i="3"/>
  <c r="B15" i="3"/>
  <c r="P13" i="3"/>
  <c r="P14" i="3" s="1"/>
  <c r="O13" i="3"/>
  <c r="O14" i="3" s="1"/>
  <c r="N13" i="3"/>
  <c r="N14" i="3" s="1"/>
  <c r="M13" i="3"/>
  <c r="M14" i="3" s="1"/>
  <c r="L13" i="3"/>
  <c r="L14" i="3" s="1"/>
  <c r="K13" i="3"/>
  <c r="K14" i="3" s="1"/>
  <c r="J13" i="3"/>
  <c r="J14" i="3" s="1"/>
  <c r="I13" i="3"/>
  <c r="I14" i="3" s="1"/>
  <c r="H13" i="3"/>
  <c r="H14" i="3" s="1"/>
  <c r="G13" i="3"/>
  <c r="G14" i="3" s="1"/>
  <c r="F13" i="3"/>
  <c r="F14" i="3" s="1"/>
  <c r="E13" i="3"/>
  <c r="E14" i="3" s="1"/>
  <c r="D13" i="3"/>
  <c r="D14" i="3" s="1"/>
  <c r="C13" i="3"/>
  <c r="B13" i="3"/>
  <c r="P11" i="3"/>
  <c r="O11" i="3"/>
  <c r="O12" i="3" s="1"/>
  <c r="N11" i="3"/>
  <c r="N12" i="3" s="1"/>
  <c r="M11" i="3"/>
  <c r="M12" i="3" s="1"/>
  <c r="L11" i="3"/>
  <c r="L12" i="3" s="1"/>
  <c r="K11" i="3"/>
  <c r="K12" i="3" s="1"/>
  <c r="J11" i="3"/>
  <c r="J12" i="3" s="1"/>
  <c r="I11" i="3"/>
  <c r="I12" i="3" s="1"/>
  <c r="H11" i="3"/>
  <c r="H12" i="3" s="1"/>
  <c r="G11" i="3"/>
  <c r="G12" i="3" s="1"/>
  <c r="F11" i="3"/>
  <c r="F12" i="3" s="1"/>
  <c r="E11" i="3"/>
  <c r="E12" i="3" s="1"/>
  <c r="D11" i="3"/>
  <c r="D12" i="3" s="1"/>
  <c r="C11" i="3"/>
  <c r="B11" i="3"/>
  <c r="F4" i="3"/>
  <c r="D5" i="3"/>
  <c r="B5" i="3"/>
  <c r="P41" i="3"/>
  <c r="P42" i="3" s="1"/>
  <c r="O41" i="3"/>
  <c r="O42" i="3" s="1"/>
  <c r="N41" i="3"/>
  <c r="N42" i="3" s="1"/>
  <c r="M41" i="3"/>
  <c r="M42" i="3" s="1"/>
  <c r="L41" i="3"/>
  <c r="L42" i="3" s="1"/>
  <c r="K41" i="3"/>
  <c r="K42" i="3" s="1"/>
  <c r="J41" i="3"/>
  <c r="J42" i="3" s="1"/>
  <c r="I41" i="3"/>
  <c r="I42" i="3" s="1"/>
  <c r="H41" i="3"/>
  <c r="H42" i="3" s="1"/>
  <c r="G41" i="3"/>
  <c r="G42" i="3" s="1"/>
  <c r="F41" i="3"/>
  <c r="F42" i="3" s="1"/>
  <c r="E41" i="3"/>
  <c r="E42" i="3" s="1"/>
  <c r="D41" i="3"/>
  <c r="D42" i="3" s="1"/>
  <c r="C41" i="3"/>
  <c r="C42" i="3" s="1"/>
  <c r="B41" i="3"/>
  <c r="B42" i="3" s="1"/>
  <c r="P33" i="3"/>
  <c r="P34" i="3" s="1"/>
  <c r="O33" i="3"/>
  <c r="O34" i="3" s="1"/>
  <c r="N33" i="3"/>
  <c r="N34" i="3" s="1"/>
  <c r="M33" i="3"/>
  <c r="M34" i="3" s="1"/>
  <c r="L33" i="3"/>
  <c r="L34" i="3" s="1"/>
  <c r="K33" i="3"/>
  <c r="K34" i="3" s="1"/>
  <c r="J33" i="3"/>
  <c r="J34" i="3" s="1"/>
  <c r="I33" i="3"/>
  <c r="I34" i="3" s="1"/>
  <c r="H33" i="3"/>
  <c r="H34" i="3" s="1"/>
  <c r="G33" i="3"/>
  <c r="G34" i="3" s="1"/>
  <c r="F33" i="3"/>
  <c r="F34" i="3" s="1"/>
  <c r="E33" i="3"/>
  <c r="E34" i="3" s="1"/>
  <c r="D33" i="3"/>
  <c r="D34" i="3" s="1"/>
  <c r="C33" i="3"/>
  <c r="C34" i="3" s="1"/>
  <c r="B33" i="3"/>
  <c r="B34" i="3" s="1"/>
  <c r="P25" i="3"/>
  <c r="P26" i="3" s="1"/>
  <c r="O25" i="3"/>
  <c r="O26" i="3" s="1"/>
  <c r="N25" i="3"/>
  <c r="N26" i="3" s="1"/>
  <c r="M25" i="3"/>
  <c r="M26" i="3" s="1"/>
  <c r="L25" i="3"/>
  <c r="L26" i="3" s="1"/>
  <c r="K25" i="3"/>
  <c r="K26" i="3" s="1"/>
  <c r="J25" i="3"/>
  <c r="J26" i="3" s="1"/>
  <c r="I25" i="3"/>
  <c r="I26" i="3" s="1"/>
  <c r="H25" i="3"/>
  <c r="H26" i="3" s="1"/>
  <c r="G25" i="3"/>
  <c r="G26" i="3" s="1"/>
  <c r="F25" i="3"/>
  <c r="F26" i="3" s="1"/>
  <c r="E25" i="3"/>
  <c r="E26" i="3" s="1"/>
  <c r="D25" i="3"/>
  <c r="D26" i="3" s="1"/>
  <c r="C25" i="3"/>
  <c r="C26" i="3" s="1"/>
  <c r="B25" i="3"/>
  <c r="B26" i="3" s="1"/>
  <c r="P19" i="3"/>
  <c r="P20" i="3" s="1"/>
  <c r="O19" i="3"/>
  <c r="O20" i="3" s="1"/>
  <c r="N19" i="3"/>
  <c r="N20" i="3" s="1"/>
  <c r="M19" i="3"/>
  <c r="M20" i="3" s="1"/>
  <c r="L19" i="3"/>
  <c r="L20" i="3" s="1"/>
  <c r="K19" i="3"/>
  <c r="K20" i="3" s="1"/>
  <c r="J19" i="3"/>
  <c r="J20" i="3" s="1"/>
  <c r="I19" i="3"/>
  <c r="I20" i="3" s="1"/>
  <c r="H19" i="3"/>
  <c r="H20" i="3" s="1"/>
  <c r="G19" i="3"/>
  <c r="G20" i="3" s="1"/>
  <c r="F19" i="3"/>
  <c r="F20" i="3" s="1"/>
  <c r="E19" i="3"/>
  <c r="E20" i="3" s="1"/>
  <c r="D19" i="3"/>
  <c r="D20" i="3" s="1"/>
  <c r="C19" i="3"/>
  <c r="C20" i="3" s="1"/>
  <c r="B19" i="3"/>
  <c r="B20" i="3" s="1"/>
  <c r="P9" i="3"/>
  <c r="P10" i="3" s="1"/>
  <c r="O9" i="3"/>
  <c r="O10" i="3" s="1"/>
  <c r="N9" i="3"/>
  <c r="N10" i="3" s="1"/>
  <c r="M9" i="3"/>
  <c r="M10" i="3" s="1"/>
  <c r="L9" i="3"/>
  <c r="L10" i="3" s="1"/>
  <c r="K9" i="3"/>
  <c r="K10" i="3" s="1"/>
  <c r="J9" i="3"/>
  <c r="J10" i="3" s="1"/>
  <c r="I9" i="3"/>
  <c r="I10" i="3" s="1"/>
  <c r="H9" i="3"/>
  <c r="H10" i="3" s="1"/>
  <c r="G9" i="3"/>
  <c r="G10" i="3" s="1"/>
  <c r="F9" i="3"/>
  <c r="F10" i="3" s="1"/>
  <c r="E9" i="3"/>
  <c r="E10" i="3" s="1"/>
  <c r="D9" i="3"/>
  <c r="D10" i="3" s="1"/>
  <c r="C9" i="3"/>
  <c r="B9" i="3"/>
  <c r="P7" i="3"/>
  <c r="P8" i="3" s="1"/>
  <c r="O7" i="3"/>
  <c r="O8" i="3" s="1"/>
  <c r="N7" i="3"/>
  <c r="N8" i="3" s="1"/>
  <c r="M7" i="3"/>
  <c r="M8" i="3" s="1"/>
  <c r="L7" i="3"/>
  <c r="L8" i="3" s="1"/>
  <c r="K7" i="3"/>
  <c r="K8" i="3" s="1"/>
  <c r="J7" i="3"/>
  <c r="J8" i="3" s="1"/>
  <c r="I7" i="3"/>
  <c r="I8" i="3" s="1"/>
  <c r="H7" i="3"/>
  <c r="H8" i="3" s="1"/>
  <c r="G7" i="3"/>
  <c r="G8" i="3" s="1"/>
  <c r="F7" i="3"/>
  <c r="F8" i="3" s="1"/>
  <c r="E7" i="3"/>
  <c r="E8" i="3" s="1"/>
  <c r="D7" i="3"/>
  <c r="D8" i="3" s="1"/>
  <c r="C7" i="3"/>
  <c r="C8" i="3" s="1"/>
  <c r="B7" i="3"/>
  <c r="B8" i="3" s="1"/>
  <c r="Q4" i="3"/>
  <c r="P4" i="3"/>
  <c r="N4" i="3"/>
  <c r="L4" i="3"/>
  <c r="J4" i="3"/>
  <c r="H4" i="3"/>
  <c r="D4" i="3"/>
  <c r="B4" i="3"/>
  <c r="P12" i="3" l="1"/>
  <c r="B24" i="3"/>
  <c r="Q23" i="3"/>
  <c r="B44" i="3"/>
  <c r="Q43" i="3"/>
  <c r="C46" i="3"/>
  <c r="R45" i="3"/>
  <c r="R46" i="3" s="1"/>
  <c r="B52" i="3"/>
  <c r="Q51" i="3"/>
  <c r="Q19" i="3"/>
  <c r="Q20" i="3" s="1"/>
  <c r="Q13" i="3"/>
  <c r="B14" i="3"/>
  <c r="C16" i="3"/>
  <c r="R15" i="3"/>
  <c r="R16" i="3" s="1"/>
  <c r="B30" i="3"/>
  <c r="Q29" i="3"/>
  <c r="C32" i="3"/>
  <c r="R31" i="3"/>
  <c r="R32" i="3" s="1"/>
  <c r="C52" i="3"/>
  <c r="R51" i="3"/>
  <c r="R52" i="3" s="1"/>
  <c r="R19" i="3"/>
  <c r="R20" i="3" s="1"/>
  <c r="R33" i="3"/>
  <c r="R34" i="3" s="1"/>
  <c r="B12" i="3"/>
  <c r="Q11" i="3"/>
  <c r="Q12" i="3" s="1"/>
  <c r="C14" i="3"/>
  <c r="R13" i="3"/>
  <c r="R14" i="3" s="1"/>
  <c r="B22" i="3"/>
  <c r="Q21" i="3"/>
  <c r="B28" i="3"/>
  <c r="Q27" i="3"/>
  <c r="C30" i="3"/>
  <c r="R29" i="3"/>
  <c r="R30" i="3" s="1"/>
  <c r="B38" i="3"/>
  <c r="Q37" i="3"/>
  <c r="C40" i="3"/>
  <c r="R39" i="3"/>
  <c r="R40" i="3" s="1"/>
  <c r="B48" i="3"/>
  <c r="Q47" i="3"/>
  <c r="C50" i="3"/>
  <c r="R49" i="3"/>
  <c r="R50" i="3" s="1"/>
  <c r="C10" i="3"/>
  <c r="R9" i="3"/>
  <c r="R10" i="3" s="1"/>
  <c r="R7" i="3"/>
  <c r="R8" i="3" s="1"/>
  <c r="R25" i="3"/>
  <c r="R26" i="3" s="1"/>
  <c r="R41" i="3"/>
  <c r="R42" i="3" s="1"/>
  <c r="B16" i="3"/>
  <c r="Q15" i="3"/>
  <c r="C18" i="3"/>
  <c r="R17" i="3"/>
  <c r="R18" i="3" s="1"/>
  <c r="Q31" i="3"/>
  <c r="B32" i="3"/>
  <c r="C36" i="3"/>
  <c r="R35" i="3"/>
  <c r="R36" i="3" s="1"/>
  <c r="Q33" i="3"/>
  <c r="C24" i="3"/>
  <c r="R23" i="3"/>
  <c r="R24" i="3" s="1"/>
  <c r="B40" i="3"/>
  <c r="Q39" i="3"/>
  <c r="Q40" i="3" s="1"/>
  <c r="C44" i="3"/>
  <c r="R43" i="3"/>
  <c r="R44" i="3" s="1"/>
  <c r="Q49" i="3"/>
  <c r="B50" i="3"/>
  <c r="B10" i="3"/>
  <c r="Q9" i="3"/>
  <c r="Q7" i="3"/>
  <c r="Q8" i="3" s="1"/>
  <c r="Q25" i="3"/>
  <c r="Q26" i="3" s="1"/>
  <c r="Q41" i="3"/>
  <c r="C12" i="3"/>
  <c r="R11" i="3"/>
  <c r="R12" i="3" s="1"/>
  <c r="B18" i="3"/>
  <c r="Q17" i="3"/>
  <c r="C22" i="3"/>
  <c r="R21" i="3"/>
  <c r="R22" i="3" s="1"/>
  <c r="C28" i="3"/>
  <c r="R27" i="3"/>
  <c r="R28" i="3" s="1"/>
  <c r="B36" i="3"/>
  <c r="Q35" i="3"/>
  <c r="C38" i="3"/>
  <c r="R37" i="3"/>
  <c r="R38" i="3" s="1"/>
  <c r="P40" i="3"/>
  <c r="Q45" i="3"/>
  <c r="B46" i="3"/>
  <c r="C48" i="3"/>
  <c r="R47" i="3"/>
  <c r="R48" i="3" s="1"/>
  <c r="S25" i="3" l="1"/>
  <c r="S26" i="3" s="1"/>
  <c r="S49" i="3"/>
  <c r="Q50" i="3"/>
  <c r="S13" i="3"/>
  <c r="Q14" i="3"/>
  <c r="S23" i="3"/>
  <c r="Q24" i="3"/>
  <c r="S17" i="3"/>
  <c r="Q18" i="3"/>
  <c r="S9" i="3"/>
  <c r="Q10" i="3"/>
  <c r="Q22" i="3"/>
  <c r="S21" i="3"/>
  <c r="S19" i="3"/>
  <c r="S45" i="3"/>
  <c r="Q46" i="3"/>
  <c r="S15" i="3"/>
  <c r="Q16" i="3"/>
  <c r="S7" i="3"/>
  <c r="S51" i="3"/>
  <c r="Q52" i="3"/>
  <c r="S43" i="3"/>
  <c r="Q44" i="3"/>
  <c r="S11" i="3"/>
  <c r="S41" i="3"/>
  <c r="S42" i="3" s="1"/>
  <c r="Q42" i="3"/>
  <c r="S39" i="3"/>
  <c r="S35" i="3"/>
  <c r="Q36" i="3"/>
  <c r="Q34" i="3"/>
  <c r="S33" i="3"/>
  <c r="S34" i="3" s="1"/>
  <c r="S31" i="3"/>
  <c r="Q32" i="3"/>
  <c r="S47" i="3"/>
  <c r="Q48" i="3"/>
  <c r="S37" i="3"/>
  <c r="Q38" i="3"/>
  <c r="S27" i="3"/>
  <c r="Q28" i="3"/>
  <c r="S29" i="3"/>
  <c r="Q30" i="3"/>
  <c r="T16" i="3" l="1"/>
  <c r="S16" i="3"/>
  <c r="S30" i="3"/>
  <c r="T30" i="3"/>
  <c r="S32" i="3"/>
  <c r="T32" i="3"/>
  <c r="S12" i="3"/>
  <c r="T12" i="3"/>
  <c r="S18" i="3"/>
  <c r="T18" i="3"/>
  <c r="S14" i="3"/>
  <c r="T14" i="3"/>
  <c r="T40" i="3"/>
  <c r="S40" i="3"/>
  <c r="S46" i="3"/>
  <c r="T46" i="3"/>
  <c r="S22" i="3"/>
  <c r="T22" i="3"/>
  <c r="T38" i="3"/>
  <c r="S38" i="3"/>
  <c r="T36" i="3"/>
  <c r="S36" i="3"/>
  <c r="T52" i="3"/>
  <c r="S52" i="3"/>
  <c r="T28" i="3"/>
  <c r="S28" i="3"/>
  <c r="T48" i="3"/>
  <c r="S48" i="3"/>
  <c r="S44" i="3"/>
  <c r="T44" i="3"/>
  <c r="T24" i="3"/>
  <c r="S24" i="3"/>
  <c r="S50" i="3"/>
  <c r="T50" i="3"/>
</calcChain>
</file>

<file path=xl/sharedStrings.xml><?xml version="1.0" encoding="utf-8"?>
<sst xmlns="http://schemas.openxmlformats.org/spreadsheetml/2006/main" count="311" uniqueCount="121">
  <si>
    <t>避難行動に係るアンケート調査</t>
    <rPh sb="0" eb="4">
      <t>ヒナンコウドウ</t>
    </rPh>
    <rPh sb="5" eb="6">
      <t>カカ</t>
    </rPh>
    <rPh sb="12" eb="14">
      <t>チョウサ</t>
    </rPh>
    <phoneticPr fontId="4"/>
  </si>
  <si>
    <t>年代</t>
    <rPh sb="0" eb="2">
      <t>ネンダイ</t>
    </rPh>
    <phoneticPr fontId="4"/>
  </si>
  <si>
    <t>20歳↓</t>
  </si>
  <si>
    <t>20代</t>
  </si>
  <si>
    <t>30代</t>
  </si>
  <si>
    <t>40代</t>
  </si>
  <si>
    <t>50代</t>
  </si>
  <si>
    <t>60代</t>
  </si>
  <si>
    <t>70歳↑</t>
  </si>
  <si>
    <t>その他</t>
  </si>
  <si>
    <t>項目別計</t>
  </si>
  <si>
    <t>実数</t>
    <rPh sb="0" eb="2">
      <t>ジッスウ</t>
    </rPh>
    <phoneticPr fontId="4"/>
  </si>
  <si>
    <t>構成比</t>
    <rPh sb="0" eb="3">
      <t>コウセイヒ</t>
    </rPh>
    <phoneticPr fontId="4"/>
  </si>
  <si>
    <t>質問１性別</t>
    <rPh sb="0" eb="2">
      <t>シツモン</t>
    </rPh>
    <rPh sb="3" eb="5">
      <t>セイベツ</t>
    </rPh>
    <phoneticPr fontId="4"/>
  </si>
  <si>
    <t>男</t>
  </si>
  <si>
    <t>女</t>
  </si>
  <si>
    <t>性別計</t>
  </si>
  <si>
    <t>回答1 読んで理解  実数</t>
    <rPh sb="11" eb="13">
      <t>ジッスウ</t>
    </rPh>
    <phoneticPr fontId="4"/>
  </si>
  <si>
    <t>回答2 あまり理解できない  実数</t>
    <rPh sb="0" eb="2">
      <t>カイトウ</t>
    </rPh>
    <rPh sb="7" eb="9">
      <t>リカイ</t>
    </rPh>
    <rPh sb="15" eb="17">
      <t>ジッスウ</t>
    </rPh>
    <phoneticPr fontId="4"/>
  </si>
  <si>
    <t>回答3 読んでいない  実数</t>
    <rPh sb="0" eb="2">
      <t>カイトウ</t>
    </rPh>
    <rPh sb="4" eb="5">
      <t>ヨ</t>
    </rPh>
    <rPh sb="12" eb="14">
      <t>ジッスウ</t>
    </rPh>
    <phoneticPr fontId="4"/>
  </si>
  <si>
    <t>回答4 見たことがない  実数</t>
    <rPh sb="0" eb="2">
      <t>カイトウ</t>
    </rPh>
    <rPh sb="4" eb="5">
      <t>ミ</t>
    </rPh>
    <rPh sb="13" eb="15">
      <t>ジッスウ</t>
    </rPh>
    <phoneticPr fontId="4"/>
  </si>
  <si>
    <t>回答1 知っている  実数</t>
    <rPh sb="0" eb="2">
      <t>カイトウ</t>
    </rPh>
    <rPh sb="4" eb="5">
      <t>シ</t>
    </rPh>
    <rPh sb="11" eb="13">
      <t>ジッスウ</t>
    </rPh>
    <phoneticPr fontId="4"/>
  </si>
  <si>
    <t>回答2 知らない  実数</t>
    <rPh sb="0" eb="2">
      <t>カイトウ</t>
    </rPh>
    <rPh sb="4" eb="5">
      <t>シ</t>
    </rPh>
    <rPh sb="10" eb="12">
      <t>ジッスウ</t>
    </rPh>
    <phoneticPr fontId="4"/>
  </si>
  <si>
    <t>回答1 自宅待機  実数</t>
    <rPh sb="0" eb="2">
      <t>カイトウ</t>
    </rPh>
    <rPh sb="4" eb="6">
      <t>ジタク</t>
    </rPh>
    <rPh sb="6" eb="8">
      <t>タイキ</t>
    </rPh>
    <rPh sb="10" eb="12">
      <t>ジッスウ</t>
    </rPh>
    <phoneticPr fontId="4"/>
  </si>
  <si>
    <t>回答2 重大事故ゆえ避難 実数</t>
    <rPh sb="0" eb="2">
      <t>カイトウ</t>
    </rPh>
    <rPh sb="4" eb="8">
      <t>ジュウダイジコ</t>
    </rPh>
    <rPh sb="10" eb="12">
      <t>ヒナン</t>
    </rPh>
    <rPh sb="13" eb="15">
      <t>ジッスウ</t>
    </rPh>
    <phoneticPr fontId="4"/>
  </si>
  <si>
    <t>回答3 分からない 実数</t>
    <rPh sb="0" eb="2">
      <t>カイトウ</t>
    </rPh>
    <rPh sb="4" eb="5">
      <t>ワ</t>
    </rPh>
    <rPh sb="10" eb="12">
      <t>ジッスウ</t>
    </rPh>
    <phoneticPr fontId="4"/>
  </si>
  <si>
    <t>回答1 知っている 実数</t>
    <rPh sb="0" eb="2">
      <t>カイトウ</t>
    </rPh>
    <rPh sb="4" eb="5">
      <t>シ</t>
    </rPh>
    <rPh sb="10" eb="12">
      <t>ジッスウ</t>
    </rPh>
    <phoneticPr fontId="4"/>
  </si>
  <si>
    <t>回答2 施設まで知らない 実数</t>
    <rPh sb="0" eb="2">
      <t>カイトウ</t>
    </rPh>
    <rPh sb="4" eb="6">
      <t>シセツ</t>
    </rPh>
    <rPh sb="8" eb="9">
      <t>シ</t>
    </rPh>
    <rPh sb="13" eb="15">
      <t>ジッスウ</t>
    </rPh>
    <phoneticPr fontId="4"/>
  </si>
  <si>
    <t>回答3 知らない 実数</t>
    <rPh sb="0" eb="2">
      <t>カイトウ</t>
    </rPh>
    <rPh sb="4" eb="5">
      <t>シ</t>
    </rPh>
    <rPh sb="9" eb="11">
      <t>ジッスウ</t>
    </rPh>
    <phoneticPr fontId="4"/>
  </si>
  <si>
    <t>回答1 二度と帰れない 実数</t>
    <rPh sb="4" eb="6">
      <t>ニド</t>
    </rPh>
    <rPh sb="7" eb="8">
      <t>カエ</t>
    </rPh>
    <rPh sb="12" eb="14">
      <t>ジッスウ</t>
    </rPh>
    <phoneticPr fontId="4"/>
  </si>
  <si>
    <t>回答2 数年は帰れない 実数</t>
    <rPh sb="0" eb="2">
      <t>カイトウ</t>
    </rPh>
    <rPh sb="4" eb="6">
      <t>スウネン</t>
    </rPh>
    <rPh sb="7" eb="8">
      <t>カエ</t>
    </rPh>
    <rPh sb="12" eb="14">
      <t>ジッスウ</t>
    </rPh>
    <phoneticPr fontId="4"/>
  </si>
  <si>
    <t>回答3 数カ月は帰れない 実数</t>
    <rPh sb="0" eb="2">
      <t>カイトウ</t>
    </rPh>
    <rPh sb="4" eb="5">
      <t>スウ</t>
    </rPh>
    <rPh sb="6" eb="7">
      <t>ゲツ</t>
    </rPh>
    <rPh sb="8" eb="9">
      <t>カエ</t>
    </rPh>
    <rPh sb="13" eb="15">
      <t>ジッスウ</t>
    </rPh>
    <phoneticPr fontId="4"/>
  </si>
  <si>
    <t>回答4 重大事故は起こらない 実数</t>
    <rPh sb="0" eb="2">
      <t>カイトウ</t>
    </rPh>
    <rPh sb="4" eb="6">
      <t>ジュウダイ</t>
    </rPh>
    <rPh sb="6" eb="8">
      <t>ジコ</t>
    </rPh>
    <rPh sb="9" eb="10">
      <t>オ</t>
    </rPh>
    <rPh sb="15" eb="17">
      <t>ジッスウ</t>
    </rPh>
    <phoneticPr fontId="4"/>
  </si>
  <si>
    <t>回答5 分からない 実数</t>
    <rPh sb="0" eb="2">
      <t>カイトウ</t>
    </rPh>
    <rPh sb="4" eb="5">
      <t>ワ</t>
    </rPh>
    <rPh sb="10" eb="12">
      <t>ジッスウ</t>
    </rPh>
    <phoneticPr fontId="4"/>
  </si>
  <si>
    <t>回答別
構成比</t>
  </si>
  <si>
    <t>避難行動に係るアンケート調査</t>
    <rPh sb="0" eb="4">
      <t>ヒナンコウドウ</t>
    </rPh>
    <rPh sb="5" eb="6">
      <t>カカ</t>
    </rPh>
    <rPh sb="12" eb="14">
      <t>チョウサ</t>
    </rPh>
    <phoneticPr fontId="5"/>
  </si>
  <si>
    <t>七尾市</t>
    <rPh sb="0" eb="3">
      <t>ナナオシ</t>
    </rPh>
    <phoneticPr fontId="5"/>
  </si>
  <si>
    <t>年代</t>
    <rPh sb="0" eb="2">
      <t>ネンダイ</t>
    </rPh>
    <phoneticPr fontId="5"/>
  </si>
  <si>
    <t>20歳↓</t>
    <rPh sb="2" eb="3">
      <t>サイ</t>
    </rPh>
    <phoneticPr fontId="5"/>
  </si>
  <si>
    <t>20代</t>
    <rPh sb="2" eb="3">
      <t>ダイ</t>
    </rPh>
    <phoneticPr fontId="5"/>
  </si>
  <si>
    <t>30代</t>
    <rPh sb="2" eb="3">
      <t>ダイ</t>
    </rPh>
    <phoneticPr fontId="5"/>
  </si>
  <si>
    <t>40代</t>
    <rPh sb="2" eb="3">
      <t>ダイ</t>
    </rPh>
    <phoneticPr fontId="5"/>
  </si>
  <si>
    <t>50代</t>
    <rPh sb="2" eb="3">
      <t>ダイ</t>
    </rPh>
    <phoneticPr fontId="5"/>
  </si>
  <si>
    <t>60代</t>
    <rPh sb="2" eb="3">
      <t>ダイ</t>
    </rPh>
    <phoneticPr fontId="5"/>
  </si>
  <si>
    <t>70歳↑</t>
    <rPh sb="2" eb="3">
      <t>サイ</t>
    </rPh>
    <phoneticPr fontId="5"/>
  </si>
  <si>
    <t>その他</t>
    <rPh sb="2" eb="3">
      <t>タ</t>
    </rPh>
    <phoneticPr fontId="5"/>
  </si>
  <si>
    <t>項目別計</t>
    <rPh sb="0" eb="3">
      <t>コウモクベツ</t>
    </rPh>
    <rPh sb="3" eb="4">
      <t>ケイ</t>
    </rPh>
    <phoneticPr fontId="5"/>
  </si>
  <si>
    <t>回答別
構成比</t>
    <rPh sb="0" eb="3">
      <t>カイトウベツ</t>
    </rPh>
    <rPh sb="4" eb="7">
      <t>コウセイヒ</t>
    </rPh>
    <phoneticPr fontId="5"/>
  </si>
  <si>
    <t>実数</t>
    <rPh sb="0" eb="2">
      <t>ジッスウ</t>
    </rPh>
    <phoneticPr fontId="5"/>
  </si>
  <si>
    <t>構成比</t>
    <rPh sb="0" eb="3">
      <t>コウセイヒ</t>
    </rPh>
    <phoneticPr fontId="5"/>
  </si>
  <si>
    <t>質問１性別</t>
    <rPh sb="0" eb="2">
      <t>シツモン</t>
    </rPh>
    <rPh sb="3" eb="5">
      <t>セイベツ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</si>
  <si>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</si>
  <si>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</si>
  <si>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性別計</t>
    <rPh sb="0" eb="2">
      <t>セイベツ</t>
    </rPh>
    <rPh sb="2" eb="3">
      <t>ケイ</t>
    </rPh>
    <phoneticPr fontId="5"/>
  </si>
  <si>
    <r>
      <t xml:space="preserve">質問２ 防災のしおり  </t>
    </r>
    <r>
      <rPr>
        <sz val="12"/>
        <color theme="1" tint="0.249977111117893"/>
        <rFont val="ＭＳ ゴシック"/>
        <family val="3"/>
        <charset val="128"/>
      </rPr>
      <t>実数</t>
    </r>
    <rPh sb="0" eb="2">
      <t>シツモン</t>
    </rPh>
    <rPh sb="4" eb="6">
      <t>ボウサイ</t>
    </rPh>
    <rPh sb="12" eb="14">
      <t>ジッスウ</t>
    </rPh>
    <phoneticPr fontId="5"/>
  </si>
  <si>
    <t>回答1 読んで理解  実数</t>
    <rPh sb="11" eb="13">
      <t>ジッスウ</t>
    </rPh>
    <phoneticPr fontId="5"/>
  </si>
  <si>
    <t>回答2 あまり理解できない  実数</t>
    <rPh sb="0" eb="2">
      <t>カイトウ</t>
    </rPh>
    <rPh sb="7" eb="9">
      <t>リカイ</t>
    </rPh>
    <rPh sb="15" eb="17">
      <t>ジッスウ</t>
    </rPh>
    <phoneticPr fontId="5"/>
  </si>
  <si>
    <t>回答3 読んでいない  実数</t>
    <rPh sb="0" eb="2">
      <t>カイトウ</t>
    </rPh>
    <rPh sb="4" eb="5">
      <t>ヨ</t>
    </rPh>
    <rPh sb="12" eb="14">
      <t>ジッスウ</t>
    </rPh>
    <phoneticPr fontId="5"/>
  </si>
  <si>
    <t>回答4 見たことがない  実数</t>
    <rPh sb="0" eb="2">
      <t>カイトウ</t>
    </rPh>
    <rPh sb="4" eb="5">
      <t>ミ</t>
    </rPh>
    <rPh sb="13" eb="15">
      <t>ジッスウ</t>
    </rPh>
    <phoneticPr fontId="5"/>
  </si>
  <si>
    <r>
      <t xml:space="preserve">質問３ 自宅待機  </t>
    </r>
    <r>
      <rPr>
        <sz val="12"/>
        <color theme="1" tint="0.249977111117893"/>
        <rFont val="ＭＳ ゴシック"/>
        <family val="3"/>
        <charset val="128"/>
      </rPr>
      <t>実数</t>
    </r>
    <rPh sb="0" eb="2">
      <t>シツモン</t>
    </rPh>
    <rPh sb="4" eb="6">
      <t>ジタク</t>
    </rPh>
    <rPh sb="6" eb="8">
      <t>タイキ</t>
    </rPh>
    <rPh sb="10" eb="12">
      <t>ジッスウ</t>
    </rPh>
    <phoneticPr fontId="5"/>
  </si>
  <si>
    <t>回答1 知っている  実数</t>
    <rPh sb="0" eb="2">
      <t>カイトウ</t>
    </rPh>
    <rPh sb="4" eb="5">
      <t>シ</t>
    </rPh>
    <rPh sb="11" eb="13">
      <t>ジッスウ</t>
    </rPh>
    <phoneticPr fontId="5"/>
  </si>
  <si>
    <t>回答2 知らない  実数</t>
    <rPh sb="0" eb="2">
      <t>カイトウ</t>
    </rPh>
    <rPh sb="4" eb="5">
      <t>シ</t>
    </rPh>
    <rPh sb="10" eb="12">
      <t>ジッスウ</t>
    </rPh>
    <phoneticPr fontId="5"/>
  </si>
  <si>
    <r>
      <t xml:space="preserve">質問４ 全面緊急事態  </t>
    </r>
    <r>
      <rPr>
        <sz val="12"/>
        <color theme="1" tint="0.249977111117893"/>
        <rFont val="ＭＳ ゴシック"/>
        <family val="3"/>
        <charset val="128"/>
      </rPr>
      <t>実数</t>
    </r>
    <rPh sb="0" eb="2">
      <t>シツモン</t>
    </rPh>
    <rPh sb="4" eb="6">
      <t>ゼンメン</t>
    </rPh>
    <rPh sb="6" eb="10">
      <t>キンキュウジタイ</t>
    </rPh>
    <rPh sb="12" eb="14">
      <t>ジッスウ</t>
    </rPh>
    <phoneticPr fontId="5"/>
  </si>
  <si>
    <t>回答1 自宅待機  実数</t>
    <rPh sb="0" eb="2">
      <t>カイトウ</t>
    </rPh>
    <rPh sb="4" eb="6">
      <t>ジタク</t>
    </rPh>
    <rPh sb="6" eb="8">
      <t>タイキ</t>
    </rPh>
    <rPh sb="10" eb="12">
      <t>ジッスウ</t>
    </rPh>
    <phoneticPr fontId="5"/>
  </si>
  <si>
    <t>回答2 重大事故ゆえ避難 実数</t>
    <rPh sb="0" eb="2">
      <t>カイトウ</t>
    </rPh>
    <rPh sb="4" eb="8">
      <t>ジュウダイジコ</t>
    </rPh>
    <rPh sb="10" eb="12">
      <t>ヒナン</t>
    </rPh>
    <rPh sb="13" eb="15">
      <t>ジッスウ</t>
    </rPh>
    <phoneticPr fontId="5"/>
  </si>
  <si>
    <t>回答3 分からない 実数</t>
    <rPh sb="0" eb="2">
      <t>カイトウ</t>
    </rPh>
    <rPh sb="4" eb="5">
      <t>ワ</t>
    </rPh>
    <rPh sb="10" eb="12">
      <t>ジッスウ</t>
    </rPh>
    <phoneticPr fontId="5"/>
  </si>
  <si>
    <r>
      <t xml:space="preserve">質問5 避難先 </t>
    </r>
    <r>
      <rPr>
        <sz val="12"/>
        <color theme="1" tint="0.249977111117893"/>
        <rFont val="ＭＳ ゴシック"/>
        <family val="3"/>
        <charset val="128"/>
      </rPr>
      <t>実数</t>
    </r>
    <rPh sb="0" eb="2">
      <t>シツモン</t>
    </rPh>
    <rPh sb="4" eb="7">
      <t>ヒナンサキ</t>
    </rPh>
    <rPh sb="8" eb="10">
      <t>ジッスウ</t>
    </rPh>
    <phoneticPr fontId="5"/>
  </si>
  <si>
    <t>回答1 知っている 実数</t>
    <rPh sb="0" eb="2">
      <t>カイトウ</t>
    </rPh>
    <rPh sb="4" eb="5">
      <t>シ</t>
    </rPh>
    <rPh sb="10" eb="12">
      <t>ジッスウ</t>
    </rPh>
    <phoneticPr fontId="5"/>
  </si>
  <si>
    <t>回答2 施設まで知らない 実数</t>
    <rPh sb="0" eb="2">
      <t>カイトウ</t>
    </rPh>
    <rPh sb="4" eb="6">
      <t>シセツ</t>
    </rPh>
    <rPh sb="8" eb="9">
      <t>シ</t>
    </rPh>
    <rPh sb="13" eb="15">
      <t>ジッスウ</t>
    </rPh>
    <phoneticPr fontId="5"/>
  </si>
  <si>
    <t>回答3 知らない 実数</t>
    <rPh sb="0" eb="2">
      <t>カイトウ</t>
    </rPh>
    <rPh sb="4" eb="5">
      <t>シ</t>
    </rPh>
    <rPh sb="9" eb="11">
      <t>ジッスウ</t>
    </rPh>
    <phoneticPr fontId="5"/>
  </si>
  <si>
    <r>
      <t xml:space="preserve">質問6 避難の期間 </t>
    </r>
    <r>
      <rPr>
        <sz val="12"/>
        <color theme="1" tint="0.249977111117893"/>
        <rFont val="ＭＳ ゴシック"/>
        <family val="3"/>
        <charset val="128"/>
      </rPr>
      <t>実数</t>
    </r>
    <rPh sb="0" eb="2">
      <t>シツモン</t>
    </rPh>
    <rPh sb="4" eb="6">
      <t>ヒナン</t>
    </rPh>
    <rPh sb="7" eb="9">
      <t>キカン</t>
    </rPh>
    <rPh sb="10" eb="12">
      <t>ジッスウ</t>
    </rPh>
    <phoneticPr fontId="5"/>
  </si>
  <si>
    <t>回答1 二度と帰れない 実数</t>
    <rPh sb="4" eb="6">
      <t>ニド</t>
    </rPh>
    <rPh sb="7" eb="8">
      <t>カエ</t>
    </rPh>
    <rPh sb="12" eb="14">
      <t>ジッスウ</t>
    </rPh>
    <phoneticPr fontId="5"/>
  </si>
  <si>
    <t>回答2 数年は帰れない 実数</t>
    <rPh sb="0" eb="2">
      <t>カイトウ</t>
    </rPh>
    <rPh sb="4" eb="6">
      <t>スウネン</t>
    </rPh>
    <rPh sb="7" eb="8">
      <t>カエ</t>
    </rPh>
    <rPh sb="12" eb="14">
      <t>ジッスウ</t>
    </rPh>
    <phoneticPr fontId="5"/>
  </si>
  <si>
    <t>回答3 数カ月は帰れない 実数</t>
    <rPh sb="0" eb="2">
      <t>カイトウ</t>
    </rPh>
    <rPh sb="4" eb="5">
      <t>スウ</t>
    </rPh>
    <rPh sb="6" eb="7">
      <t>ゲツ</t>
    </rPh>
    <rPh sb="8" eb="9">
      <t>カエ</t>
    </rPh>
    <rPh sb="13" eb="15">
      <t>ジッスウ</t>
    </rPh>
    <phoneticPr fontId="5"/>
  </si>
  <si>
    <t>回答4 重大事故は起こらない 実数</t>
    <rPh sb="0" eb="2">
      <t>カイトウ</t>
    </rPh>
    <rPh sb="4" eb="6">
      <t>ジュウダイ</t>
    </rPh>
    <rPh sb="6" eb="8">
      <t>ジコ</t>
    </rPh>
    <rPh sb="9" eb="10">
      <t>オ</t>
    </rPh>
    <rPh sb="15" eb="17">
      <t>ジッスウ</t>
    </rPh>
    <phoneticPr fontId="5"/>
  </si>
  <si>
    <t>回答5 分からない 実数</t>
    <rPh sb="0" eb="2">
      <t>カイトウ</t>
    </rPh>
    <rPh sb="4" eb="5">
      <t>ワ</t>
    </rPh>
    <rPh sb="10" eb="12">
      <t>ジッスウ</t>
    </rPh>
    <phoneticPr fontId="5"/>
  </si>
  <si>
    <r>
      <t xml:space="preserve">質問３ 自宅待機  </t>
    </r>
    <r>
      <rPr>
        <b/>
        <sz val="12"/>
        <color theme="1" tint="0.249977111117893"/>
        <rFont val="ＭＳ ゴシック"/>
        <family val="3"/>
        <charset val="128"/>
      </rPr>
      <t>実数</t>
    </r>
    <rPh sb="0" eb="2">
      <t>シツモン</t>
    </rPh>
    <rPh sb="4" eb="6">
      <t>ジタク</t>
    </rPh>
    <rPh sb="6" eb="8">
      <t>タイキ</t>
    </rPh>
    <rPh sb="10" eb="12">
      <t>ジッスウ</t>
    </rPh>
    <phoneticPr fontId="4"/>
  </si>
  <si>
    <r>
      <t xml:space="preserve">質問４ 全面緊急事態  </t>
    </r>
    <r>
      <rPr>
        <b/>
        <sz val="12"/>
        <color theme="1" tint="0.249977111117893"/>
        <rFont val="ＭＳ ゴシック"/>
        <family val="3"/>
        <charset val="128"/>
      </rPr>
      <t>実数</t>
    </r>
    <rPh sb="0" eb="2">
      <t>シツモン</t>
    </rPh>
    <rPh sb="4" eb="6">
      <t>ゼンメン</t>
    </rPh>
    <rPh sb="6" eb="10">
      <t>キンキュウジタイ</t>
    </rPh>
    <rPh sb="12" eb="14">
      <t>ジッスウ</t>
    </rPh>
    <phoneticPr fontId="4"/>
  </si>
  <si>
    <r>
      <t xml:space="preserve">質問5 避難先 </t>
    </r>
    <r>
      <rPr>
        <b/>
        <sz val="12"/>
        <color theme="1" tint="0.249977111117893"/>
        <rFont val="ＭＳ ゴシック"/>
        <family val="3"/>
        <charset val="128"/>
      </rPr>
      <t>実数</t>
    </r>
    <rPh sb="0" eb="2">
      <t>シツモン</t>
    </rPh>
    <rPh sb="4" eb="7">
      <t>ヒナンサキ</t>
    </rPh>
    <rPh sb="8" eb="10">
      <t>ジッスウ</t>
    </rPh>
    <phoneticPr fontId="4"/>
  </si>
  <si>
    <r>
      <t xml:space="preserve">質問6 避難の期間 </t>
    </r>
    <r>
      <rPr>
        <b/>
        <sz val="12"/>
        <color theme="1" tint="0.249977111117893"/>
        <rFont val="ＭＳ ゴシック"/>
        <family val="3"/>
        <charset val="128"/>
      </rPr>
      <t>実数</t>
    </r>
    <rPh sb="0" eb="2">
      <t>シツモン</t>
    </rPh>
    <rPh sb="4" eb="6">
      <t>ヒナン</t>
    </rPh>
    <rPh sb="7" eb="9">
      <t>キカン</t>
    </rPh>
    <rPh sb="10" eb="12">
      <t>ジッスウ</t>
    </rPh>
    <phoneticPr fontId="4"/>
  </si>
  <si>
    <r>
      <t xml:space="preserve">質問２ 防災のしおり  </t>
    </r>
    <r>
      <rPr>
        <b/>
        <sz val="12"/>
        <color theme="1" tint="0.249977111117893"/>
        <rFont val="ＭＳ ゴシック"/>
        <family val="3"/>
        <charset val="128"/>
      </rPr>
      <t>実数</t>
    </r>
    <rPh sb="0" eb="2">
      <t>シツモン</t>
    </rPh>
    <rPh sb="4" eb="6">
      <t>ボウサイ</t>
    </rPh>
    <rPh sb="12" eb="14">
      <t>ジッスウ</t>
    </rPh>
    <phoneticPr fontId="4"/>
  </si>
  <si>
    <t>項目別構成比</t>
    <rPh sb="3" eb="6">
      <t>コウセイヒ</t>
    </rPh>
    <phoneticPr fontId="2"/>
  </si>
  <si>
    <t>石川県(志賀町＋七尾市)</t>
    <rPh sb="0" eb="3">
      <t>イシ</t>
    </rPh>
    <rPh sb="4" eb="7">
      <t>シカマチ</t>
    </rPh>
    <rPh sb="8" eb="11">
      <t>ナナオシ</t>
    </rPh>
    <phoneticPr fontId="4"/>
  </si>
  <si>
    <t>この項目のみ答えないもの多し</t>
    <rPh sb="2" eb="4">
      <t>コウモク</t>
    </rPh>
    <rPh sb="6" eb="7">
      <t>コタ</t>
    </rPh>
    <rPh sb="12" eb="13">
      <t>オオ</t>
    </rPh>
    <phoneticPr fontId="2"/>
  </si>
  <si>
    <t>縦横の合計はあわない</t>
    <rPh sb="0" eb="2">
      <t>タテヨコ</t>
    </rPh>
    <rPh sb="3" eb="5">
      <t>ゴウケイ</t>
    </rPh>
    <phoneticPr fontId="2"/>
  </si>
  <si>
    <t>男女や年代にＮＡ有り、その他に算入した</t>
    <rPh sb="0" eb="2">
      <t>ダンジョ</t>
    </rPh>
    <rPh sb="3" eb="5">
      <t>ネンダイ</t>
    </rPh>
    <rPh sb="8" eb="9">
      <t>ア</t>
    </rPh>
    <rPh sb="13" eb="14">
      <t>タ</t>
    </rPh>
    <rPh sb="15" eb="17">
      <t>サンニュウ</t>
    </rPh>
    <phoneticPr fontId="2"/>
  </si>
  <si>
    <t>－</t>
    <phoneticPr fontId="2"/>
  </si>
  <si>
    <t>回答別
構成比</t>
    <phoneticPr fontId="2"/>
  </si>
  <si>
    <t>253
１００％</t>
    <phoneticPr fontId="2"/>
  </si>
  <si>
    <t>住民のコメントは、中村はワードで添付、本田は「画像」（ｽｷｬﾝﾃﾞｰﾀ）で添付。</t>
    <rPh sb="0" eb="2">
      <t>ジュウミン</t>
    </rPh>
    <rPh sb="9" eb="11">
      <t>ナカムラ</t>
    </rPh>
    <rPh sb="16" eb="18">
      <t>テンプ</t>
    </rPh>
    <rPh sb="19" eb="21">
      <t>ホンダ</t>
    </rPh>
    <rPh sb="23" eb="25">
      <t>ガゾウ</t>
    </rPh>
    <rPh sb="36" eb="38">
      <t>テンプ</t>
    </rPh>
    <rPh sb="38" eb="39">
      <t>。</t>
    </rPh>
    <phoneticPr fontId="2"/>
  </si>
  <si>
    <t>避難行動に係るアンケート調査</t>
  </si>
  <si>
    <t>地区</t>
  </si>
  <si>
    <t>志賀町</t>
  </si>
  <si>
    <t>年代</t>
  </si>
  <si>
    <t>実数</t>
  </si>
  <si>
    <t>構成比</t>
  </si>
  <si>
    <t>質問１性別</t>
  </si>
  <si>
    <t>質問２ 防災のしおり  実数</t>
  </si>
  <si>
    <t>回答1 読んで理解  実数</t>
  </si>
  <si>
    <t>回答2 あまり理解できない  実数</t>
  </si>
  <si>
    <t>回答3 読んでいない  実数</t>
  </si>
  <si>
    <t>回答4 見たことがない  実数</t>
  </si>
  <si>
    <t>質問３ 自宅待機  実数</t>
  </si>
  <si>
    <t>回答1 知っている  実数</t>
  </si>
  <si>
    <t>回答2 知らない  実数</t>
  </si>
  <si>
    <t>質問４ 全面緊急事態  実数</t>
  </si>
  <si>
    <t>回答1 自宅待機  実数</t>
  </si>
  <si>
    <t>回答2 重大事故ゆえ避難 実数</t>
  </si>
  <si>
    <t>回答3 分からない 実数</t>
  </si>
  <si>
    <t>質問5 避難先 実数</t>
  </si>
  <si>
    <t>回答1 知っている 実数</t>
  </si>
  <si>
    <t>回答2 施設まで知らない 実数</t>
  </si>
  <si>
    <t>回答3 知らない 実数</t>
  </si>
  <si>
    <t>質問6 避難の期間 実数</t>
  </si>
  <si>
    <t>回答1 二度と帰れない 実数</t>
  </si>
  <si>
    <t>回答2 数年は帰れない 実数</t>
  </si>
  <si>
    <t>回答3 数カ月は帰れない 実数</t>
  </si>
  <si>
    <t>回答4 重大事故は起こらない 実数</t>
  </si>
  <si>
    <t>回答5 分からない 実数</t>
  </si>
  <si>
    <t>志賀町(志賀町福浦志加浦)allNA</t>
    <phoneticPr fontId="2"/>
  </si>
  <si>
    <t xml:space="preserve">※　グラフについて、ＮＡが分からないため算入せず、表通りとしている。
</t>
    <rPh sb="13" eb="14">
      <t>ワ</t>
    </rPh>
    <rPh sb="20" eb="22">
      <t>サンニュウ</t>
    </rPh>
    <rPh sb="25" eb="27">
      <t>ヒョウドオ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</si>
</sst>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4" x14ac:knownFonts="1">
    <font>
      <sz val="11"/>
      <color theme="1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theme="1" tint="0.14999847407452621"/>
      <name val="Meiryo UI"/>
      <family val="2"/>
    </font>
    <font>
      <b/>
      <sz val="12"/>
      <color theme="1" tint="0.249977111117893"/>
      <name val="Meiryo UI"/>
      <family val="2"/>
    </font>
    <font>
      <sz val="12"/>
      <color theme="1" tint="0.249977111117893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 tint="0.24997711111789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20" xfId="0" applyBorder="1">
      <alignment vertical="center"/>
    </xf>
    <xf numFmtId="0" fontId="7" fillId="2" borderId="4" xfId="0" applyFont="1" applyFill="1" applyBorder="1">
      <alignment vertical="center"/>
    </xf>
    <xf numFmtId="0" fontId="0" fillId="2" borderId="5" xfId="0" applyFill="1" applyBorder="1">
      <alignment vertical="center"/>
    </xf>
    <xf numFmtId="176" fontId="7" fillId="2" borderId="23" xfId="0" applyNumberFormat="1" applyFont="1" applyFill="1" applyBorder="1">
      <alignment vertical="center"/>
    </xf>
    <xf numFmtId="176" fontId="0" fillId="2" borderId="24" xfId="0" applyNumberFormat="1" applyFill="1" applyBorder="1">
      <alignment vertical="center"/>
    </xf>
    <xf numFmtId="0" fontId="7" fillId="2" borderId="27" xfId="0" applyFont="1" applyFill="1" applyBorder="1">
      <alignment vertical="center"/>
    </xf>
    <xf numFmtId="0" fontId="0" fillId="2" borderId="28" xfId="0" applyFill="1" applyBorder="1">
      <alignment vertical="center"/>
    </xf>
    <xf numFmtId="0" fontId="7" fillId="2" borderId="25" xfId="0" applyFont="1" applyFill="1" applyBorder="1">
      <alignment vertical="center"/>
    </xf>
    <xf numFmtId="0" fontId="0" fillId="2" borderId="26" xfId="0" applyFill="1" applyBorder="1">
      <alignment vertical="center"/>
    </xf>
    <xf numFmtId="0" fontId="7" fillId="2" borderId="29" xfId="0" applyFont="1" applyFill="1" applyBorder="1">
      <alignment vertical="center"/>
    </xf>
    <xf numFmtId="0" fontId="0" fillId="2" borderId="30" xfId="0" applyFill="1" applyBorder="1">
      <alignment vertical="center"/>
    </xf>
    <xf numFmtId="176" fontId="7" fillId="2" borderId="4" xfId="0" applyNumberFormat="1" applyFont="1" applyFill="1" applyBorder="1">
      <alignment vertical="center"/>
    </xf>
    <xf numFmtId="176" fontId="0" fillId="2" borderId="5" xfId="0" applyNumberFormat="1" applyFill="1" applyBorder="1">
      <alignment vertical="center"/>
    </xf>
    <xf numFmtId="0" fontId="0" fillId="3" borderId="1" xfId="0" applyFill="1" applyBorder="1">
      <alignment vertical="center"/>
    </xf>
    <xf numFmtId="0" fontId="7" fillId="3" borderId="1" xfId="0" applyFont="1" applyFill="1" applyBorder="1">
      <alignment vertical="center"/>
    </xf>
    <xf numFmtId="176" fontId="0" fillId="3" borderId="11" xfId="0" applyNumberFormat="1" applyFill="1" applyBorder="1">
      <alignment vertical="center"/>
    </xf>
    <xf numFmtId="0" fontId="7" fillId="4" borderId="1" xfId="0" applyFont="1" applyFill="1" applyBorder="1">
      <alignment vertical="center"/>
    </xf>
    <xf numFmtId="0" fontId="0" fillId="4" borderId="1" xfId="0" applyFill="1" applyBorder="1">
      <alignment vertical="center"/>
    </xf>
    <xf numFmtId="0" fontId="0" fillId="4" borderId="13" xfId="0" applyFill="1" applyBorder="1">
      <alignment vertical="center"/>
    </xf>
    <xf numFmtId="0" fontId="0" fillId="4" borderId="14" xfId="0" applyFill="1" applyBorder="1">
      <alignment vertical="center"/>
    </xf>
    <xf numFmtId="0" fontId="1" fillId="4" borderId="1" xfId="0" applyFont="1" applyFill="1" applyBorder="1">
      <alignment vertical="center"/>
    </xf>
    <xf numFmtId="0" fontId="1" fillId="4" borderId="13" xfId="0" applyFont="1" applyFill="1" applyBorder="1">
      <alignment vertical="center"/>
    </xf>
    <xf numFmtId="0" fontId="1" fillId="4" borderId="14" xfId="0" applyFont="1" applyFill="1" applyBorder="1">
      <alignment vertical="center"/>
    </xf>
    <xf numFmtId="0" fontId="7" fillId="4" borderId="13" xfId="0" applyFont="1" applyFill="1" applyBorder="1">
      <alignment vertical="center"/>
    </xf>
    <xf numFmtId="0" fontId="7" fillId="4" borderId="14" xfId="0" applyFont="1" applyFill="1" applyBorder="1">
      <alignment vertical="center"/>
    </xf>
    <xf numFmtId="0" fontId="7" fillId="6" borderId="1" xfId="0" applyFont="1" applyFill="1" applyBorder="1">
      <alignment vertical="center"/>
    </xf>
    <xf numFmtId="0" fontId="7" fillId="6" borderId="14" xfId="0" applyFont="1" applyFill="1" applyBorder="1">
      <alignment vertical="center"/>
    </xf>
    <xf numFmtId="0" fontId="7" fillId="6" borderId="13" xfId="0" applyFont="1" applyFill="1" applyBorder="1">
      <alignment vertical="center"/>
    </xf>
    <xf numFmtId="0" fontId="0" fillId="5" borderId="1" xfId="0" applyFill="1" applyBorder="1">
      <alignment vertical="center"/>
    </xf>
    <xf numFmtId="0" fontId="0" fillId="0" borderId="32" xfId="0" applyBorder="1">
      <alignment vertical="center"/>
    </xf>
    <xf numFmtId="176" fontId="0" fillId="0" borderId="36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3" borderId="20" xfId="0" applyNumberFormat="1" applyFill="1" applyBorder="1">
      <alignment vertical="center"/>
    </xf>
    <xf numFmtId="9" fontId="0" fillId="3" borderId="20" xfId="0" applyNumberFormat="1" applyFill="1" applyBorder="1">
      <alignment vertical="center"/>
    </xf>
    <xf numFmtId="9" fontId="0" fillId="3" borderId="11" xfId="0" applyNumberFormat="1" applyFill="1" applyBorder="1">
      <alignment vertical="center"/>
    </xf>
    <xf numFmtId="176" fontId="0" fillId="0" borderId="21" xfId="0" applyNumberFormat="1" applyBorder="1">
      <alignment vertical="center"/>
    </xf>
    <xf numFmtId="176" fontId="0" fillId="0" borderId="38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7" fillId="5" borderId="14" xfId="0" applyNumberFormat="1" applyFont="1" applyFill="1" applyBorder="1">
      <alignment vertical="center"/>
    </xf>
    <xf numFmtId="176" fontId="7" fillId="3" borderId="11" xfId="0" applyNumberFormat="1" applyFont="1" applyFill="1" applyBorder="1">
      <alignment vertical="center"/>
    </xf>
    <xf numFmtId="9" fontId="7" fillId="3" borderId="11" xfId="0" applyNumberFormat="1" applyFont="1" applyFill="1" applyBorder="1">
      <alignment vertical="center"/>
    </xf>
    <xf numFmtId="176" fontId="7" fillId="5" borderId="15" xfId="0" applyNumberFormat="1" applyFont="1" applyFill="1" applyBorder="1">
      <alignment vertical="center"/>
    </xf>
    <xf numFmtId="176" fontId="7" fillId="5" borderId="16" xfId="0" applyNumberFormat="1" applyFont="1" applyFill="1" applyBorder="1">
      <alignment vertical="center"/>
    </xf>
    <xf numFmtId="0" fontId="12" fillId="4" borderId="33" xfId="0" applyFont="1" applyFill="1" applyBorder="1">
      <alignment vertical="center"/>
    </xf>
    <xf numFmtId="0" fontId="12" fillId="4" borderId="34" xfId="0" applyFont="1" applyFill="1" applyBorder="1">
      <alignment vertical="center"/>
    </xf>
    <xf numFmtId="0" fontId="12" fillId="3" borderId="39" xfId="0" applyFont="1" applyFill="1" applyBorder="1">
      <alignment vertical="center"/>
    </xf>
    <xf numFmtId="0" fontId="12" fillId="4" borderId="37" xfId="0" applyFont="1" applyFill="1" applyBorder="1">
      <alignment vertical="center"/>
    </xf>
    <xf numFmtId="0" fontId="12" fillId="4" borderId="38" xfId="0" applyFont="1" applyFill="1" applyBorder="1">
      <alignment vertical="center"/>
    </xf>
    <xf numFmtId="0" fontId="12" fillId="3" borderId="20" xfId="0" applyFont="1" applyFill="1" applyBorder="1">
      <alignment vertical="center"/>
    </xf>
    <xf numFmtId="0" fontId="12" fillId="4" borderId="35" xfId="0" applyFont="1" applyFill="1" applyBorder="1">
      <alignment vertical="center"/>
    </xf>
    <xf numFmtId="0" fontId="12" fillId="4" borderId="36" xfId="0" applyFont="1" applyFill="1" applyBorder="1">
      <alignment vertical="center"/>
    </xf>
    <xf numFmtId="0" fontId="12" fillId="4" borderId="21" xfId="0" applyFont="1" applyFill="1" applyBorder="1">
      <alignment vertical="center"/>
    </xf>
    <xf numFmtId="0" fontId="12" fillId="4" borderId="22" xfId="0" applyFont="1" applyFill="1" applyBorder="1">
      <alignment vertical="center"/>
    </xf>
    <xf numFmtId="176" fontId="12" fillId="0" borderId="22" xfId="0" applyNumberFormat="1" applyFont="1" applyBorder="1">
      <alignment vertical="center"/>
    </xf>
    <xf numFmtId="176" fontId="12" fillId="3" borderId="20" xfId="0" applyNumberFormat="1" applyFont="1" applyFill="1" applyBorder="1">
      <alignment vertical="center"/>
    </xf>
    <xf numFmtId="176" fontId="12" fillId="0" borderId="21" xfId="0" applyNumberFormat="1" applyFont="1" applyBorder="1">
      <alignment vertical="center"/>
    </xf>
    <xf numFmtId="9" fontId="12" fillId="3" borderId="20" xfId="0" applyNumberFormat="1" applyFont="1" applyFill="1" applyBorder="1">
      <alignment vertical="center"/>
    </xf>
    <xf numFmtId="176" fontId="7" fillId="5" borderId="31" xfId="0" applyNumberFormat="1" applyFont="1" applyFill="1" applyBorder="1">
      <alignment vertical="center"/>
    </xf>
    <xf numFmtId="0" fontId="1" fillId="4" borderId="31" xfId="0" applyFont="1" applyFill="1" applyBorder="1">
      <alignment vertical="center"/>
    </xf>
    <xf numFmtId="176" fontId="7" fillId="5" borderId="40" xfId="0" applyNumberFormat="1" applyFont="1" applyFill="1" applyBorder="1">
      <alignment vertical="center"/>
    </xf>
    <xf numFmtId="0" fontId="12" fillId="4" borderId="41" xfId="0" applyFont="1" applyFill="1" applyBorder="1">
      <alignment vertical="center"/>
    </xf>
    <xf numFmtId="176" fontId="0" fillId="0" borderId="42" xfId="0" applyNumberFormat="1" applyBorder="1">
      <alignment vertical="center"/>
    </xf>
    <xf numFmtId="0" fontId="12" fillId="4" borderId="42" xfId="0" applyFont="1" applyFill="1" applyBorder="1">
      <alignment vertical="center"/>
    </xf>
    <xf numFmtId="176" fontId="0" fillId="0" borderId="43" xfId="0" applyNumberFormat="1" applyBorder="1">
      <alignment vertical="center"/>
    </xf>
    <xf numFmtId="0" fontId="12" fillId="4" borderId="44" xfId="0" applyFont="1" applyFill="1" applyBorder="1">
      <alignment vertical="center"/>
    </xf>
    <xf numFmtId="176" fontId="0" fillId="0" borderId="44" xfId="0" applyNumberFormat="1" applyBorder="1">
      <alignment vertical="center"/>
    </xf>
    <xf numFmtId="176" fontId="0" fillId="0" borderId="40" xfId="0" applyNumberFormat="1" applyBorder="1">
      <alignment vertical="center"/>
    </xf>
    <xf numFmtId="0" fontId="7" fillId="4" borderId="31" xfId="0" applyFont="1" applyFill="1" applyBorder="1">
      <alignment vertical="center"/>
    </xf>
    <xf numFmtId="176" fontId="12" fillId="0" borderId="43" xfId="0" applyNumberFormat="1" applyFont="1" applyBorder="1">
      <alignment vertical="center"/>
    </xf>
    <xf numFmtId="0" fontId="12" fillId="4" borderId="43" xfId="0" applyFont="1" applyFill="1" applyBorder="1">
      <alignment vertical="center"/>
    </xf>
    <xf numFmtId="176" fontId="7" fillId="6" borderId="1" xfId="0" applyNumberFormat="1" applyFont="1" applyFill="1" applyBorder="1">
      <alignment vertical="center"/>
    </xf>
    <xf numFmtId="0" fontId="1" fillId="6" borderId="1" xfId="0" applyFont="1" applyFill="1" applyBorder="1">
      <alignment vertical="center"/>
    </xf>
    <xf numFmtId="176" fontId="7" fillId="6" borderId="11" xfId="0" applyNumberFormat="1" applyFont="1" applyFill="1" applyBorder="1">
      <alignment vertical="center"/>
    </xf>
    <xf numFmtId="0" fontId="12" fillId="6" borderId="39" xfId="0" applyFont="1" applyFill="1" applyBorder="1">
      <alignment vertical="center"/>
    </xf>
    <xf numFmtId="176" fontId="0" fillId="6" borderId="46" xfId="0" applyNumberFormat="1" applyFill="1" applyBorder="1">
      <alignment vertical="center"/>
    </xf>
    <xf numFmtId="0" fontId="12" fillId="6" borderId="46" xfId="0" applyFont="1" applyFill="1" applyBorder="1">
      <alignment vertical="center"/>
    </xf>
    <xf numFmtId="176" fontId="0" fillId="6" borderId="20" xfId="0" applyNumberFormat="1" applyFill="1" applyBorder="1">
      <alignment vertical="center"/>
    </xf>
    <xf numFmtId="0" fontId="12" fillId="6" borderId="32" xfId="0" applyFont="1" applyFill="1" applyBorder="1">
      <alignment vertical="center"/>
    </xf>
    <xf numFmtId="176" fontId="0" fillId="6" borderId="32" xfId="0" applyNumberFormat="1" applyFill="1" applyBorder="1">
      <alignment vertical="center"/>
    </xf>
    <xf numFmtId="176" fontId="0" fillId="6" borderId="11" xfId="0" applyNumberFormat="1" applyFill="1" applyBorder="1">
      <alignment vertical="center"/>
    </xf>
    <xf numFmtId="176" fontId="12" fillId="6" borderId="20" xfId="0" applyNumberFormat="1" applyFont="1" applyFill="1" applyBorder="1">
      <alignment vertical="center"/>
    </xf>
    <xf numFmtId="0" fontId="12" fillId="6" borderId="20" xfId="0" applyFont="1" applyFill="1" applyBorder="1">
      <alignment vertical="center"/>
    </xf>
    <xf numFmtId="0" fontId="0" fillId="4" borderId="31" xfId="0" applyFill="1" applyBorder="1">
      <alignment vertical="center"/>
    </xf>
    <xf numFmtId="0" fontId="7" fillId="6" borderId="31" xfId="0" applyFont="1" applyFill="1" applyBorder="1">
      <alignment vertical="center"/>
    </xf>
    <xf numFmtId="0" fontId="7" fillId="6" borderId="1" xfId="0" applyFont="1" applyFill="1" applyBorder="1" applyAlignment="1">
      <alignment horizontal="center" vertical="center"/>
    </xf>
    <xf numFmtId="0" fontId="0" fillId="6" borderId="1" xfId="0" applyFill="1" applyBorder="1">
      <alignment vertical="center"/>
    </xf>
    <xf numFmtId="9" fontId="0" fillId="3" borderId="12" xfId="0" applyNumberFormat="1" applyFill="1" applyBorder="1">
      <alignment vertical="center"/>
    </xf>
    <xf numFmtId="176" fontId="0" fillId="0" borderId="17" xfId="0" applyNumberFormat="1" applyBorder="1">
      <alignment vertical="center"/>
    </xf>
    <xf numFmtId="176" fontId="0" fillId="0" borderId="45" xfId="0" applyNumberFormat="1" applyBorder="1">
      <alignment vertical="center"/>
    </xf>
    <xf numFmtId="176" fontId="0" fillId="6" borderId="12" xfId="0" applyNumberFormat="1" applyFill="1" applyBorder="1">
      <alignment vertical="center"/>
    </xf>
    <xf numFmtId="176" fontId="0" fillId="3" borderId="12" xfId="0" applyNumberFormat="1" applyFill="1" applyBorder="1">
      <alignment vertical="center"/>
    </xf>
    <xf numFmtId="176" fontId="7" fillId="5" borderId="13" xfId="0" applyNumberFormat="1" applyFont="1" applyFill="1" applyBorder="1">
      <alignment vertical="center"/>
    </xf>
    <xf numFmtId="176" fontId="0" fillId="0" borderId="18" xfId="0" applyNumberFormat="1" applyBorder="1">
      <alignment vertical="center"/>
    </xf>
    <xf numFmtId="0" fontId="7" fillId="6" borderId="19" xfId="0" applyFont="1" applyFill="1" applyBorder="1">
      <alignment vertical="center"/>
    </xf>
    <xf numFmtId="176" fontId="7" fillId="5" borderId="19" xfId="0" applyNumberFormat="1" applyFont="1" applyFill="1" applyBorder="1">
      <alignment vertical="center"/>
    </xf>
    <xf numFmtId="0" fontId="0" fillId="4" borderId="19" xfId="0" applyFill="1" applyBorder="1">
      <alignment vertical="center"/>
    </xf>
    <xf numFmtId="0" fontId="1" fillId="4" borderId="19" xfId="0" applyFont="1" applyFill="1" applyBorder="1">
      <alignment vertical="center"/>
    </xf>
    <xf numFmtId="176" fontId="7" fillId="5" borderId="47" xfId="0" applyNumberFormat="1" applyFont="1" applyFill="1" applyBorder="1">
      <alignment vertical="center"/>
    </xf>
    <xf numFmtId="0" fontId="12" fillId="4" borderId="48" xfId="0" applyFont="1" applyFill="1" applyBorder="1">
      <alignment vertical="center"/>
    </xf>
    <xf numFmtId="176" fontId="0" fillId="0" borderId="49" xfId="0" applyNumberFormat="1" applyBorder="1">
      <alignment vertical="center"/>
    </xf>
    <xf numFmtId="0" fontId="12" fillId="4" borderId="49" xfId="0" applyFont="1" applyFill="1" applyBorder="1">
      <alignment vertical="center"/>
    </xf>
    <xf numFmtId="176" fontId="0" fillId="0" borderId="50" xfId="0" applyNumberFormat="1" applyBorder="1">
      <alignment vertical="center"/>
    </xf>
    <xf numFmtId="0" fontId="12" fillId="4" borderId="51" xfId="0" applyFont="1" applyFill="1" applyBorder="1">
      <alignment vertical="center"/>
    </xf>
    <xf numFmtId="176" fontId="0" fillId="0" borderId="51" xfId="0" applyNumberFormat="1" applyBorder="1">
      <alignment vertical="center"/>
    </xf>
    <xf numFmtId="176" fontId="0" fillId="0" borderId="47" xfId="0" applyNumberFormat="1" applyBorder="1">
      <alignment vertical="center"/>
    </xf>
    <xf numFmtId="0" fontId="7" fillId="4" borderId="19" xfId="0" applyFont="1" applyFill="1" applyBorder="1">
      <alignment vertical="center"/>
    </xf>
    <xf numFmtId="176" fontId="12" fillId="0" borderId="50" xfId="0" applyNumberFormat="1" applyFont="1" applyBorder="1">
      <alignment vertical="center"/>
    </xf>
    <xf numFmtId="0" fontId="12" fillId="4" borderId="50" xfId="0" applyFont="1" applyFill="1" applyBorder="1">
      <alignment vertical="center"/>
    </xf>
    <xf numFmtId="176" fontId="0" fillId="0" borderId="52" xfId="0" applyNumberFormat="1" applyBorder="1">
      <alignment vertical="center"/>
    </xf>
    <xf numFmtId="0" fontId="7" fillId="2" borderId="28" xfId="0" applyFont="1" applyFill="1" applyBorder="1">
      <alignment vertical="center"/>
    </xf>
    <xf numFmtId="0" fontId="7" fillId="6" borderId="19" xfId="0" applyFont="1" applyFill="1" applyBorder="1">
      <alignment vertical="center"/>
    </xf>
    <xf numFmtId="0" fontId="0" fillId="6" borderId="14" xfId="0" applyFill="1" applyBorder="1">
      <alignment vertical="center"/>
    </xf>
    <xf numFmtId="176" fontId="7" fillId="5" borderId="13" xfId="0" applyNumberFormat="1" applyFont="1" applyFill="1" applyBorder="1">
      <alignment vertical="center"/>
    </xf>
    <xf numFmtId="0" fontId="7" fillId="5" borderId="31" xfId="0" applyFont="1" applyFill="1" applyBorder="1">
      <alignment vertical="center"/>
    </xf>
    <xf numFmtId="0" fontId="7" fillId="5" borderId="14" xfId="0" applyFont="1" applyFill="1" applyBorder="1">
      <alignment vertical="center"/>
    </xf>
    <xf numFmtId="176" fontId="7" fillId="5" borderId="19" xfId="0" applyNumberFormat="1" applyFont="1" applyFill="1" applyBorder="1">
      <alignment vertical="center"/>
    </xf>
    <xf numFmtId="0" fontId="7" fillId="6" borderId="13" xfId="0" applyFont="1" applyFill="1" applyBorder="1">
      <alignment vertical="center"/>
    </xf>
    <xf numFmtId="0" fontId="0" fillId="6" borderId="31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176" fontId="7" fillId="2" borderId="23" xfId="0" applyNumberFormat="1" applyFont="1" applyFill="1" applyBorder="1">
      <alignment vertical="center"/>
    </xf>
    <xf numFmtId="176" fontId="7" fillId="2" borderId="24" xfId="0" applyNumberFormat="1" applyFont="1" applyFill="1" applyBorder="1">
      <alignment vertical="center"/>
    </xf>
    <xf numFmtId="176" fontId="0" fillId="2" borderId="24" xfId="0" applyNumberFormat="1" applyFill="1" applyBorder="1">
      <alignment vertical="center"/>
    </xf>
    <xf numFmtId="176" fontId="7" fillId="2" borderId="6" xfId="0" applyNumberFormat="1" applyFont="1" applyFill="1" applyBorder="1">
      <alignment vertical="center"/>
    </xf>
    <xf numFmtId="176" fontId="0" fillId="2" borderId="7" xfId="0" applyNumberFormat="1" applyFill="1" applyBorder="1">
      <alignment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0" borderId="3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7" xfId="0" applyFont="1" applyBorder="1">
      <alignment vertical="center"/>
    </xf>
    <xf numFmtId="0" fontId="7" fillId="2" borderId="8" xfId="0" applyFont="1" applyFill="1" applyBorder="1">
      <alignment vertical="center"/>
    </xf>
    <xf numFmtId="0" fontId="0" fillId="2" borderId="10" xfId="0" applyFill="1" applyBorder="1">
      <alignment vertical="center"/>
    </xf>
    <xf numFmtId="9" fontId="7" fillId="2" borderId="8" xfId="0" applyNumberFormat="1" applyFont="1" applyFill="1" applyBorder="1">
      <alignment vertical="center"/>
    </xf>
    <xf numFmtId="9" fontId="0" fillId="2" borderId="10" xfId="0" applyNumberFormat="1" applyFill="1" applyBorder="1">
      <alignment vertical="center"/>
    </xf>
    <xf numFmtId="176" fontId="7" fillId="2" borderId="29" xfId="0" applyNumberFormat="1" applyFont="1" applyFill="1" applyBorder="1">
      <alignment vertical="center"/>
    </xf>
    <xf numFmtId="176" fontId="0" fillId="2" borderId="30" xfId="0" applyNumberFormat="1" applyFill="1" applyBorder="1">
      <alignment vertical="center"/>
    </xf>
    <xf numFmtId="9" fontId="7" fillId="2" borderId="8" xfId="0" applyNumberFormat="1" applyFont="1" applyFill="1" applyBorder="1" applyAlignment="1">
      <alignment horizontal="center" vertical="center"/>
    </xf>
    <xf numFmtId="9" fontId="0" fillId="2" borderId="10" xfId="0" applyNumberForma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3" borderId="8" xfId="0" applyFont="1" applyFill="1" applyBorder="1">
      <alignment vertical="center"/>
    </xf>
    <xf numFmtId="0" fontId="0" fillId="3" borderId="9" xfId="0" applyFill="1" applyBorder="1">
      <alignment vertical="center"/>
    </xf>
    <xf numFmtId="0" fontId="0" fillId="3" borderId="10" xfId="0" applyFill="1" applyBorder="1">
      <alignment vertical="center"/>
    </xf>
    <xf numFmtId="9" fontId="9" fillId="3" borderId="8" xfId="0" applyNumberFormat="1" applyFont="1" applyFill="1" applyBorder="1">
      <alignment vertical="center"/>
    </xf>
    <xf numFmtId="9" fontId="9" fillId="3" borderId="9" xfId="0" applyNumberFormat="1" applyFont="1" applyFill="1" applyBorder="1">
      <alignment vertical="center"/>
    </xf>
    <xf numFmtId="9" fontId="9" fillId="3" borderId="10" xfId="0" applyNumberFormat="1" applyFont="1" applyFill="1" applyBorder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7" fillId="2" borderId="53" xfId="0" applyNumberFormat="1" applyFont="1" applyFill="1" applyBorder="1" applyAlignment="1">
      <alignment horizontal="right" vertical="center"/>
    </xf>
    <xf numFmtId="176" fontId="0" fillId="0" borderId="54" xfId="0" applyNumberFormat="1" applyBorder="1" applyAlignment="1">
      <alignment horizontal="right" vertical="center"/>
    </xf>
    <xf numFmtId="176" fontId="7" fillId="5" borderId="8" xfId="0" applyNumberFormat="1" applyFont="1" applyFill="1" applyBorder="1">
      <alignment vertical="center"/>
    </xf>
    <xf numFmtId="176" fontId="7" fillId="5" borderId="10" xfId="0" applyNumberFormat="1" applyFont="1" applyFill="1" applyBorder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質問２</a:t>
            </a:r>
          </a:p>
          <a:p>
            <a:pPr>
              <a:defRPr/>
            </a:pP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グラフデータ!$T$9:$T$12</c:f>
              <c:numCache>
                <c:formatCode>0.0%</c:formatCode>
                <c:ptCount val="4"/>
                <c:pt idx="0">
                  <c:v>0.17786561264822134</c:v>
                </c:pt>
                <c:pt idx="1">
                  <c:v>0.15019762845849802</c:v>
                </c:pt>
                <c:pt idx="2">
                  <c:v>0.22529644268774704</c:v>
                </c:pt>
                <c:pt idx="3">
                  <c:v>0.43083003952569171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4-485A-A347-95C075533116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グラフデータ!$U$9:$U$12</c:f>
              <c:numCache>
                <c:formatCode>0.0%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1C64-485A-A347-95C07553311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質問３</a:t>
            </a:r>
          </a:p>
          <a:p>
            <a:pPr>
              <a:defRPr/>
            </a:pP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グラフデータ!$T$14:$T$15</c:f>
              <c:numCache>
                <c:formatCode>0.0%</c:formatCode>
                <c:ptCount val="2"/>
                <c:pt idx="0">
                  <c:v>0.49011857707509882</c:v>
                </c:pt>
                <c:pt idx="1">
                  <c:v>0.49407114624505927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01-4D5C-BCC9-68180A4E51E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グラフデータ!$U$14:$U$15</c15:sqref>
                        </c15:formulaRef>
                      </c:ext>
                    </c:extLst>
                    <c:numCache>
                      <c:formatCode>0.0%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B01-4D5C-BCC9-68180A4E51E6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質問４</a:t>
            </a:r>
          </a:p>
          <a:p>
            <a:pPr>
              <a:defRPr/>
            </a:pP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グラフデータ!$T$17:$T$19</c:f>
              <c:numCache>
                <c:formatCode>0.0%</c:formatCode>
                <c:ptCount val="3"/>
                <c:pt idx="0">
                  <c:v>0.41501976284584979</c:v>
                </c:pt>
                <c:pt idx="1">
                  <c:v>0.18181818181818182</c:v>
                </c:pt>
                <c:pt idx="2">
                  <c:v>0.14229249011857709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E2-4CBA-BA59-3E84BDB52D9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グラフデータ!$U$17:$U$19</c:f>
              <c:numCache>
                <c:formatCode>0.0%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2CE2-4CBA-BA59-3E84BDB52D9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質問５</a:t>
            </a:r>
          </a:p>
        </c:rich>
      </c:tx>
      <c:layout>
        <c:manualLayout>
          <c:xMode val="edge"/>
          <c:yMode val="edge"/>
          <c:x val="0.31101377952755904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グラフデータ!$T$21:$T$23</c:f>
              <c:numCache>
                <c:formatCode>0.0%</c:formatCode>
                <c:ptCount val="3"/>
                <c:pt idx="0">
                  <c:v>0.48616600790513836</c:v>
                </c:pt>
                <c:pt idx="1">
                  <c:v>7.9051383399209488E-2</c:v>
                </c:pt>
                <c:pt idx="2">
                  <c:v>0.42292490118577075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F-4387-8599-FFEE2329B316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グラフデータ!$U$21:$U$23</c:f>
              <c:numCache>
                <c:formatCode>0.0%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56DF-4387-8599-FFEE2329B31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質問６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グラフデータ!$T$25:$T$29</c:f>
              <c:numCache>
                <c:formatCode>0.0%</c:formatCode>
                <c:ptCount val="5"/>
                <c:pt idx="0">
                  <c:v>0.30434782608695654</c:v>
                </c:pt>
                <c:pt idx="1">
                  <c:v>0.19367588932806323</c:v>
                </c:pt>
                <c:pt idx="2">
                  <c:v>7.1146245059288543E-2</c:v>
                </c:pt>
                <c:pt idx="3">
                  <c:v>9.0909090909090912E-2</c:v>
                </c:pt>
                <c:pt idx="4">
                  <c:v>0.33596837944664032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8-4A61-A128-18808D8BDE4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グラフデータ!$U$25:$U$29</c:f>
              <c:numCache>
                <c:formatCode>0.0%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C678-4A61-A128-18808D8BDE4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38100</xdr:colOff>
      <xdr:row>0</xdr:row>
      <xdr:rowOff>19049</xdr:rowOff>
    </xdr:from>
    <xdr:to>
      <xdr:col>27</xdr:col>
      <xdr:colOff>495300</xdr:colOff>
      <xdr:row>12</xdr:row>
      <xdr:rowOff>57149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41AE180-671B-47E7-C903-A88DBB7D79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533400</xdr:colOff>
      <xdr:row>0</xdr:row>
      <xdr:rowOff>31749</xdr:rowOff>
    </xdr:from>
    <xdr:to>
      <xdr:col>34</xdr:col>
      <xdr:colOff>304800</xdr:colOff>
      <xdr:row>12</xdr:row>
      <xdr:rowOff>69849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A0E1FEE-6834-2EA5-0841-4E43EFC700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25400</xdr:colOff>
      <xdr:row>12</xdr:row>
      <xdr:rowOff>107949</xdr:rowOff>
    </xdr:from>
    <xdr:to>
      <xdr:col>27</xdr:col>
      <xdr:colOff>482600</xdr:colOff>
      <xdr:row>25</xdr:row>
      <xdr:rowOff>120649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EF834EAC-1DB8-4CE9-C118-FAB0C445E4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539749</xdr:colOff>
      <xdr:row>12</xdr:row>
      <xdr:rowOff>95249</xdr:rowOff>
    </xdr:from>
    <xdr:to>
      <xdr:col>34</xdr:col>
      <xdr:colOff>311149</xdr:colOff>
      <xdr:row>25</xdr:row>
      <xdr:rowOff>107949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735F6145-39F0-03EB-A357-969CC8AEB1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25400</xdr:colOff>
      <xdr:row>25</xdr:row>
      <xdr:rowOff>120649</xdr:rowOff>
    </xdr:from>
    <xdr:to>
      <xdr:col>27</xdr:col>
      <xdr:colOff>482600</xdr:colOff>
      <xdr:row>40</xdr:row>
      <xdr:rowOff>146049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D900E373-A647-3C9B-09DA-B5F5D7C602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13562-1758-40FA-81C7-2F67907174E1}">
  <dimension ref="A1:W52"/>
  <sheetViews>
    <sheetView topLeftCell="A22" zoomScale="75" zoomScaleNormal="75" workbookViewId="0">
      <selection activeCell="J51" sqref="J51"/>
    </sheetView>
  </sheetViews>
  <sheetFormatPr defaultRowHeight="13.5" x14ac:dyDescent="0.15"/>
  <cols>
    <col min="1" max="1" width="30.75" customWidth="1"/>
    <col min="17" max="19" width="7.625" customWidth="1"/>
    <col min="20" max="21" width="6.625" customWidth="1"/>
  </cols>
  <sheetData>
    <row r="1" spans="1:23" ht="15.95" customHeight="1" x14ac:dyDescent="0.15">
      <c r="Q1" s="151" t="s">
        <v>82</v>
      </c>
      <c r="R1" s="151"/>
      <c r="S1" s="151"/>
      <c r="T1" s="151"/>
    </row>
    <row r="2" spans="1:23" ht="16.5" customHeight="1" thickBot="1" x14ac:dyDescent="0.2">
      <c r="A2" s="124" t="s">
        <v>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23" ht="20.100000000000001" customHeight="1" thickBot="1" x14ac:dyDescent="0.2">
      <c r="A3" s="19" t="s">
        <v>1</v>
      </c>
      <c r="B3" s="125" t="s">
        <v>2</v>
      </c>
      <c r="C3" s="126"/>
      <c r="D3" s="125" t="s">
        <v>3</v>
      </c>
      <c r="E3" s="127"/>
      <c r="F3" s="128" t="s">
        <v>4</v>
      </c>
      <c r="G3" s="126"/>
      <c r="H3" s="125" t="s">
        <v>5</v>
      </c>
      <c r="I3" s="127"/>
      <c r="J3" s="128" t="s">
        <v>6</v>
      </c>
      <c r="K3" s="126"/>
      <c r="L3" s="125" t="s">
        <v>7</v>
      </c>
      <c r="M3" s="127"/>
      <c r="N3" s="128" t="s">
        <v>8</v>
      </c>
      <c r="O3" s="126"/>
      <c r="P3" s="90" t="s">
        <v>9</v>
      </c>
      <c r="Q3" s="148" t="s">
        <v>81</v>
      </c>
      <c r="R3" s="149"/>
      <c r="S3" s="150"/>
      <c r="T3" s="158" t="s">
        <v>87</v>
      </c>
      <c r="U3" s="159"/>
    </row>
    <row r="4" spans="1:23" ht="20.100000000000001" customHeight="1" thickBot="1" x14ac:dyDescent="0.2">
      <c r="A4" s="28" t="s">
        <v>11</v>
      </c>
      <c r="B4" s="122">
        <f>SUM('志賀町 :七尾市'!B4)</f>
        <v>6</v>
      </c>
      <c r="C4" s="123"/>
      <c r="D4" s="122">
        <f>SUM('志賀町 :七尾市'!D4)</f>
        <v>3</v>
      </c>
      <c r="E4" s="117"/>
      <c r="F4" s="116">
        <f>SUM('志賀町 :七尾市'!F4)</f>
        <v>10</v>
      </c>
      <c r="G4" s="123"/>
      <c r="H4" s="122">
        <f>SUM('志賀町 :七尾市'!H4)</f>
        <v>21</v>
      </c>
      <c r="I4" s="117"/>
      <c r="J4" s="116">
        <f>SUM('志賀町 :七尾市'!J4)</f>
        <v>25</v>
      </c>
      <c r="K4" s="123"/>
      <c r="L4" s="122">
        <f>SUM('志賀町 :七尾市'!L4)</f>
        <v>58</v>
      </c>
      <c r="M4" s="117"/>
      <c r="N4" s="116">
        <f>SUM('志賀町 :七尾市'!N4)</f>
        <v>109</v>
      </c>
      <c r="O4" s="117"/>
      <c r="P4" s="28">
        <f>SUM('志賀町 :七尾市'!P4)</f>
        <v>21</v>
      </c>
      <c r="Q4" s="152">
        <f>SUM('志賀町 :七尾市'!Q4)</f>
        <v>253</v>
      </c>
      <c r="R4" s="153"/>
      <c r="S4" s="154"/>
      <c r="T4" s="160"/>
      <c r="U4" s="161"/>
    </row>
    <row r="5" spans="1:23" ht="20.100000000000001" customHeight="1" thickBot="1" x14ac:dyDescent="0.2">
      <c r="A5" s="31" t="s">
        <v>12</v>
      </c>
      <c r="B5" s="118">
        <f>SUM('志賀町 :七尾市'!B5)</f>
        <v>5.3192848020434225E-2</v>
      </c>
      <c r="C5" s="119"/>
      <c r="D5" s="118">
        <f>SUM('志賀町 :七尾市'!D5)</f>
        <v>2.3051706705278473E-2</v>
      </c>
      <c r="E5" s="120"/>
      <c r="F5" s="121">
        <v>4.8275862068965517E-2</v>
      </c>
      <c r="G5" s="119"/>
      <c r="H5" s="118">
        <v>9.6551724137931033E-2</v>
      </c>
      <c r="I5" s="120"/>
      <c r="J5" s="121">
        <v>6.8965517241379309E-2</v>
      </c>
      <c r="K5" s="119"/>
      <c r="L5" s="118">
        <v>0.29655172413793102</v>
      </c>
      <c r="M5" s="120"/>
      <c r="N5" s="121">
        <v>0.42758620689655175</v>
      </c>
      <c r="O5" s="120"/>
      <c r="P5" s="76">
        <v>4.1379310344827586E-2</v>
      </c>
      <c r="Q5" s="155">
        <v>1</v>
      </c>
      <c r="R5" s="156"/>
      <c r="S5" s="157"/>
      <c r="T5" s="160"/>
      <c r="U5" s="161"/>
    </row>
    <row r="6" spans="1:23" ht="20.100000000000001" customHeight="1" thickBot="1" x14ac:dyDescent="0.2">
      <c r="A6" s="20" t="s">
        <v>13</v>
      </c>
      <c r="B6" s="21" t="s">
        <v>14</v>
      </c>
      <c r="C6" s="88" t="s">
        <v>15</v>
      </c>
      <c r="D6" s="21" t="s">
        <v>14</v>
      </c>
      <c r="E6" s="22" t="s">
        <v>15</v>
      </c>
      <c r="F6" s="101" t="s">
        <v>14</v>
      </c>
      <c r="G6" s="88" t="s">
        <v>15</v>
      </c>
      <c r="H6" s="21" t="s">
        <v>14</v>
      </c>
      <c r="I6" s="22" t="s">
        <v>15</v>
      </c>
      <c r="J6" s="101" t="s">
        <v>14</v>
      </c>
      <c r="K6" s="88" t="s">
        <v>15</v>
      </c>
      <c r="L6" s="21" t="s">
        <v>14</v>
      </c>
      <c r="M6" s="22" t="s">
        <v>15</v>
      </c>
      <c r="N6" s="101" t="s">
        <v>14</v>
      </c>
      <c r="O6" s="22" t="s">
        <v>15</v>
      </c>
      <c r="P6" s="91" t="s">
        <v>9</v>
      </c>
      <c r="Q6" s="16" t="s">
        <v>14</v>
      </c>
      <c r="R6" s="16" t="s">
        <v>15</v>
      </c>
      <c r="S6" s="16" t="s">
        <v>16</v>
      </c>
      <c r="T6" s="162"/>
      <c r="U6" s="163"/>
    </row>
    <row r="7" spans="1:23" ht="20.100000000000001" customHeight="1" thickBot="1" x14ac:dyDescent="0.2">
      <c r="A7" s="28" t="s">
        <v>11</v>
      </c>
      <c r="B7" s="30">
        <f>SUM('志賀町 :七尾市'!B7)</f>
        <v>3</v>
      </c>
      <c r="C7" s="89">
        <f>SUM('志賀町 :七尾市'!C7)</f>
        <v>3</v>
      </c>
      <c r="D7" s="30">
        <f>SUM('志賀町 :七尾市'!D7)</f>
        <v>2</v>
      </c>
      <c r="E7" s="29">
        <f>SUM('志賀町 :七尾市'!E7)</f>
        <v>1</v>
      </c>
      <c r="F7" s="99">
        <f>SUM('志賀町 :七尾市'!F7)</f>
        <v>6</v>
      </c>
      <c r="G7" s="89">
        <f>SUM('志賀町 :七尾市'!G7)</f>
        <v>4</v>
      </c>
      <c r="H7" s="30">
        <f>SUM('志賀町 :七尾市'!H7)</f>
        <v>10</v>
      </c>
      <c r="I7" s="29">
        <f>SUM('志賀町 :七尾市'!I7)</f>
        <v>11</v>
      </c>
      <c r="J7" s="99">
        <f>SUM('志賀町 :七尾市'!J7)</f>
        <v>11</v>
      </c>
      <c r="K7" s="89">
        <f>SUM('志賀町 :七尾市'!K7)</f>
        <v>14</v>
      </c>
      <c r="L7" s="30">
        <f>SUM('志賀町 :七尾市'!L7)</f>
        <v>28</v>
      </c>
      <c r="M7" s="29">
        <f>SUM('志賀町 :七尾市'!M7)</f>
        <v>30</v>
      </c>
      <c r="N7" s="99">
        <f>SUM('志賀町 :七尾市'!N7)</f>
        <v>49</v>
      </c>
      <c r="O7" s="29">
        <f>SUM('志賀町 :七尾市'!O7)</f>
        <v>60</v>
      </c>
      <c r="P7" s="28">
        <f>SUM('志賀町 :七尾市'!P7)</f>
        <v>21</v>
      </c>
      <c r="Q7" s="17">
        <f>B7+D7+F7+H7+J7+L7+N7</f>
        <v>109</v>
      </c>
      <c r="R7" s="17">
        <f>C7+E7+G7+I7+K7+M7+O7</f>
        <v>123</v>
      </c>
      <c r="S7" s="17">
        <f>SUM(P7:R7)</f>
        <v>253</v>
      </c>
      <c r="T7" s="134" t="s">
        <v>88</v>
      </c>
      <c r="U7" s="135"/>
    </row>
    <row r="8" spans="1:23" ht="20.100000000000001" customHeight="1" thickBot="1" x14ac:dyDescent="0.2">
      <c r="A8" s="31" t="s">
        <v>12</v>
      </c>
      <c r="B8" s="97">
        <f t="shared" ref="B8:R8" si="0">B7/253</f>
        <v>1.1857707509881422E-2</v>
      </c>
      <c r="C8" s="63">
        <f t="shared" si="0"/>
        <v>1.1857707509881422E-2</v>
      </c>
      <c r="D8" s="97">
        <f t="shared" si="0"/>
        <v>7.9051383399209481E-3</v>
      </c>
      <c r="E8" s="44">
        <f t="shared" si="0"/>
        <v>3.952569169960474E-3</v>
      </c>
      <c r="F8" s="100">
        <f t="shared" si="0"/>
        <v>2.3715415019762844E-2</v>
      </c>
      <c r="G8" s="63">
        <f t="shared" si="0"/>
        <v>1.5810276679841896E-2</v>
      </c>
      <c r="H8" s="97">
        <f t="shared" si="0"/>
        <v>3.9525691699604744E-2</v>
      </c>
      <c r="I8" s="44">
        <f t="shared" si="0"/>
        <v>4.3478260869565216E-2</v>
      </c>
      <c r="J8" s="100">
        <f t="shared" si="0"/>
        <v>4.3478260869565216E-2</v>
      </c>
      <c r="K8" s="63">
        <f t="shared" si="0"/>
        <v>5.533596837944664E-2</v>
      </c>
      <c r="L8" s="97">
        <f t="shared" si="0"/>
        <v>0.11067193675889328</v>
      </c>
      <c r="M8" s="44">
        <f t="shared" si="0"/>
        <v>0.11857707509881422</v>
      </c>
      <c r="N8" s="100">
        <f t="shared" si="0"/>
        <v>0.19367588932806323</v>
      </c>
      <c r="O8" s="44">
        <f t="shared" si="0"/>
        <v>0.23715415019762845</v>
      </c>
      <c r="P8" s="76">
        <f t="shared" si="0"/>
        <v>8.3003952569169967E-2</v>
      </c>
      <c r="Q8" s="45">
        <f t="shared" si="0"/>
        <v>0.43083003952569171</v>
      </c>
      <c r="R8" s="45">
        <f t="shared" si="0"/>
        <v>0.48616600790513836</v>
      </c>
      <c r="S8" s="46">
        <v>1</v>
      </c>
      <c r="T8" s="136"/>
      <c r="U8" s="137"/>
    </row>
    <row r="9" spans="1:23" ht="20.100000000000001" customHeight="1" thickBot="1" x14ac:dyDescent="0.2">
      <c r="A9" s="23" t="s">
        <v>80</v>
      </c>
      <c r="B9" s="24">
        <f>SUM('志賀町 :七尾市'!B9)</f>
        <v>3</v>
      </c>
      <c r="C9" s="64">
        <f>SUM('志賀町 :七尾市'!C9)</f>
        <v>3</v>
      </c>
      <c r="D9" s="24">
        <f>SUM('志賀町 :七尾市'!D9)</f>
        <v>2</v>
      </c>
      <c r="E9" s="25">
        <f>SUM('志賀町 :七尾市'!E9)</f>
        <v>1</v>
      </c>
      <c r="F9" s="102">
        <f>SUM('志賀町 :七尾市'!F9)</f>
        <v>6</v>
      </c>
      <c r="G9" s="64">
        <f>SUM('志賀町 :七尾市'!G9)</f>
        <v>4</v>
      </c>
      <c r="H9" s="24">
        <f>SUM('志賀町 :七尾市'!H9)</f>
        <v>10</v>
      </c>
      <c r="I9" s="25">
        <f>SUM('志賀町 :七尾市'!I9)</f>
        <v>11</v>
      </c>
      <c r="J9" s="102">
        <f>SUM('志賀町 :七尾市'!J9)</f>
        <v>11</v>
      </c>
      <c r="K9" s="64">
        <f>SUM('志賀町 :七尾市'!K9)</f>
        <v>14</v>
      </c>
      <c r="L9" s="24">
        <f>SUM('志賀町 :七尾市'!L9)</f>
        <v>28</v>
      </c>
      <c r="M9" s="25">
        <f>SUM('志賀町 :七尾市'!M9)</f>
        <v>29</v>
      </c>
      <c r="N9" s="102">
        <f>SUM('志賀町 :七尾市'!N9)</f>
        <v>50</v>
      </c>
      <c r="O9" s="25">
        <f>SUM('志賀町 :七尾市'!O9)</f>
        <v>59</v>
      </c>
      <c r="P9" s="77">
        <f>SUM('志賀町 :七尾市'!P9)</f>
        <v>18</v>
      </c>
      <c r="Q9" s="17">
        <f>B9+D9+F9+H9+J9+L9+N9</f>
        <v>110</v>
      </c>
      <c r="R9" s="17">
        <f>C9+E9+G9+I9+K9+M9+O9</f>
        <v>121</v>
      </c>
      <c r="S9" s="17">
        <f>SUM(P9:R9)</f>
        <v>249</v>
      </c>
      <c r="T9" s="136"/>
      <c r="U9" s="137"/>
    </row>
    <row r="10" spans="1:23" ht="20.100000000000001" customHeight="1" thickBot="1" x14ac:dyDescent="0.2">
      <c r="A10" s="31" t="s">
        <v>12</v>
      </c>
      <c r="B10" s="47">
        <f t="shared" ref="B10:O10" si="1">B9/249</f>
        <v>1.2048192771084338E-2</v>
      </c>
      <c r="C10" s="65">
        <f t="shared" si="1"/>
        <v>1.2048192771084338E-2</v>
      </c>
      <c r="D10" s="47">
        <f t="shared" si="1"/>
        <v>8.0321285140562242E-3</v>
      </c>
      <c r="E10" s="48">
        <f t="shared" si="1"/>
        <v>4.0160642570281121E-3</v>
      </c>
      <c r="F10" s="103">
        <f t="shared" si="1"/>
        <v>2.4096385542168676E-2</v>
      </c>
      <c r="G10" s="65">
        <f t="shared" si="1"/>
        <v>1.6064257028112448E-2</v>
      </c>
      <c r="H10" s="47">
        <f t="shared" si="1"/>
        <v>4.0160642570281124E-2</v>
      </c>
      <c r="I10" s="48">
        <f t="shared" si="1"/>
        <v>4.4176706827309238E-2</v>
      </c>
      <c r="J10" s="103">
        <f t="shared" si="1"/>
        <v>4.4176706827309238E-2</v>
      </c>
      <c r="K10" s="65">
        <f t="shared" si="1"/>
        <v>5.6224899598393573E-2</v>
      </c>
      <c r="L10" s="47">
        <f t="shared" si="1"/>
        <v>0.11244979919678715</v>
      </c>
      <c r="M10" s="48">
        <f t="shared" si="1"/>
        <v>0.11646586345381527</v>
      </c>
      <c r="N10" s="103">
        <f t="shared" si="1"/>
        <v>0.20080321285140562</v>
      </c>
      <c r="O10" s="48">
        <f t="shared" si="1"/>
        <v>0.23694779116465864</v>
      </c>
      <c r="P10" s="78">
        <f>P9/249</f>
        <v>7.2289156626506021E-2</v>
      </c>
      <c r="Q10" s="45">
        <f>Q9/249</f>
        <v>0.44176706827309237</v>
      </c>
      <c r="R10" s="45">
        <f>R9/249</f>
        <v>0.4859437751004016</v>
      </c>
      <c r="S10" s="46">
        <v>1</v>
      </c>
      <c r="T10" s="138"/>
      <c r="U10" s="139"/>
    </row>
    <row r="11" spans="1:23" ht="15" customHeight="1" x14ac:dyDescent="0.15">
      <c r="A11" s="32" t="s">
        <v>17</v>
      </c>
      <c r="B11" s="49">
        <f>SUM('志賀町 :七尾市'!B11)</f>
        <v>0</v>
      </c>
      <c r="C11" s="66">
        <f>SUM('志賀町 :七尾市'!C11)</f>
        <v>0</v>
      </c>
      <c r="D11" s="49">
        <f>SUM('志賀町 :七尾市'!D11)</f>
        <v>1</v>
      </c>
      <c r="E11" s="50">
        <f>SUM('志賀町 :七尾市'!E11)</f>
        <v>0</v>
      </c>
      <c r="F11" s="104">
        <f>SUM('志賀町 :七尾市'!F11)</f>
        <v>3</v>
      </c>
      <c r="G11" s="66">
        <f>SUM('志賀町 :七尾市'!G11)</f>
        <v>0</v>
      </c>
      <c r="H11" s="49">
        <f>SUM('志賀町 :七尾市'!H11)</f>
        <v>0</v>
      </c>
      <c r="I11" s="50">
        <f>SUM('志賀町 :七尾市'!I11)</f>
        <v>1</v>
      </c>
      <c r="J11" s="104">
        <f>SUM('志賀町 :七尾市'!J11)</f>
        <v>2</v>
      </c>
      <c r="K11" s="66">
        <f>SUM('志賀町 :七尾市'!K11)</f>
        <v>1</v>
      </c>
      <c r="L11" s="49">
        <f>SUM('志賀町 :七尾市'!L11)</f>
        <v>5</v>
      </c>
      <c r="M11" s="50">
        <f>SUM('志賀町 :七尾市'!M11)</f>
        <v>5</v>
      </c>
      <c r="N11" s="104">
        <f>SUM('志賀町 :七尾市'!N11)</f>
        <v>16</v>
      </c>
      <c r="O11" s="50">
        <f>SUM('志賀町 :七尾市'!O11)</f>
        <v>8</v>
      </c>
      <c r="P11" s="79">
        <f>SUM('志賀町 :七尾市'!P11)</f>
        <v>3</v>
      </c>
      <c r="Q11" s="51">
        <f>B11+D11+F11+H11+J11+L11+N11</f>
        <v>27</v>
      </c>
      <c r="R11" s="51">
        <f>C11+E11+G11+I11+K11+M11+O11</f>
        <v>15</v>
      </c>
      <c r="S11" s="51">
        <f>SUM(P11:R11)</f>
        <v>45</v>
      </c>
      <c r="T11" s="10"/>
      <c r="U11" s="11"/>
      <c r="W11" t="s">
        <v>85</v>
      </c>
    </row>
    <row r="12" spans="1:23" ht="15" customHeight="1" x14ac:dyDescent="0.15">
      <c r="A12" s="3" t="s">
        <v>12</v>
      </c>
      <c r="B12" s="34">
        <f t="shared" ref="B12:O12" si="2">B11/28</f>
        <v>0</v>
      </c>
      <c r="C12" s="67">
        <f t="shared" si="2"/>
        <v>0</v>
      </c>
      <c r="D12" s="34">
        <f t="shared" si="2"/>
        <v>3.5714285714285712E-2</v>
      </c>
      <c r="E12" s="33">
        <f t="shared" si="2"/>
        <v>0</v>
      </c>
      <c r="F12" s="105">
        <f t="shared" si="2"/>
        <v>0.10714285714285714</v>
      </c>
      <c r="G12" s="67">
        <f t="shared" si="2"/>
        <v>0</v>
      </c>
      <c r="H12" s="34">
        <f t="shared" si="2"/>
        <v>0</v>
      </c>
      <c r="I12" s="33">
        <f t="shared" si="2"/>
        <v>3.5714285714285712E-2</v>
      </c>
      <c r="J12" s="105">
        <f t="shared" si="2"/>
        <v>7.1428571428571425E-2</v>
      </c>
      <c r="K12" s="67">
        <f t="shared" si="2"/>
        <v>3.5714285714285712E-2</v>
      </c>
      <c r="L12" s="34">
        <f t="shared" si="2"/>
        <v>0.17857142857142858</v>
      </c>
      <c r="M12" s="33">
        <f t="shared" si="2"/>
        <v>0.17857142857142858</v>
      </c>
      <c r="N12" s="105">
        <f t="shared" si="2"/>
        <v>0.5714285714285714</v>
      </c>
      <c r="O12" s="33">
        <f t="shared" si="2"/>
        <v>0.2857142857142857</v>
      </c>
      <c r="P12" s="80">
        <f>P11/28</f>
        <v>0.10714285714285714</v>
      </c>
      <c r="Q12" s="36">
        <f t="shared" ref="Q12:S12" si="3">Q11/28</f>
        <v>0.9642857142857143</v>
      </c>
      <c r="R12" s="36">
        <f t="shared" si="3"/>
        <v>0.5357142857142857</v>
      </c>
      <c r="S12" s="37">
        <f t="shared" si="3"/>
        <v>1.6071428571428572</v>
      </c>
      <c r="T12" s="129">
        <f>S11/253</f>
        <v>0.17786561264822134</v>
      </c>
      <c r="U12" s="131"/>
      <c r="W12" t="s">
        <v>84</v>
      </c>
    </row>
    <row r="13" spans="1:23" ht="15" customHeight="1" x14ac:dyDescent="0.15">
      <c r="A13" s="3" t="s">
        <v>18</v>
      </c>
      <c r="B13" s="55">
        <f>SUM('志賀町 :七尾市'!B13)</f>
        <v>0</v>
      </c>
      <c r="C13" s="68">
        <f>SUM('志賀町 :七尾市'!C13)</f>
        <v>0</v>
      </c>
      <c r="D13" s="55">
        <f>SUM('志賀町 :七尾市'!D13)</f>
        <v>0</v>
      </c>
      <c r="E13" s="56">
        <f>SUM('志賀町 :七尾市'!E13)</f>
        <v>0</v>
      </c>
      <c r="F13" s="106">
        <f>SUM('志賀町 :七尾市'!F13)</f>
        <v>0</v>
      </c>
      <c r="G13" s="68">
        <f>SUM('志賀町 :七尾市'!G13)</f>
        <v>0</v>
      </c>
      <c r="H13" s="55">
        <f>SUM('志賀町 :七尾市'!H13)</f>
        <v>1</v>
      </c>
      <c r="I13" s="56">
        <f>SUM('志賀町 :七尾市'!I13)</f>
        <v>0</v>
      </c>
      <c r="J13" s="106">
        <f>SUM('志賀町 :七尾市'!J13)</f>
        <v>0</v>
      </c>
      <c r="K13" s="68">
        <f>SUM('志賀町 :七尾市'!K13)</f>
        <v>1</v>
      </c>
      <c r="L13" s="55">
        <f>SUM('志賀町 :七尾市'!L13)</f>
        <v>3</v>
      </c>
      <c r="M13" s="56">
        <f>SUM('志賀町 :七尾市'!M13)</f>
        <v>9</v>
      </c>
      <c r="N13" s="106">
        <f>SUM('志賀町 :七尾市'!N13)</f>
        <v>8</v>
      </c>
      <c r="O13" s="56">
        <f>SUM('志賀町 :七尾市'!O13)</f>
        <v>14</v>
      </c>
      <c r="P13" s="81">
        <f>SUM('志賀町 :七尾市'!P13)</f>
        <v>2</v>
      </c>
      <c r="Q13" s="54">
        <f>B13+D13+F13+H13+J13+L13+N13</f>
        <v>12</v>
      </c>
      <c r="R13" s="54">
        <f>C13+E13+G13+I13+K13+M13+O13</f>
        <v>24</v>
      </c>
      <c r="S13" s="54">
        <f>SUM(P13:R13)</f>
        <v>38</v>
      </c>
      <c r="T13" s="6"/>
      <c r="U13" s="7"/>
    </row>
    <row r="14" spans="1:23" ht="15" customHeight="1" x14ac:dyDescent="0.15">
      <c r="A14" s="3" t="s">
        <v>12</v>
      </c>
      <c r="B14" s="39">
        <f t="shared" ref="B14:O14" si="4">B13/26</f>
        <v>0</v>
      </c>
      <c r="C14" s="69">
        <f t="shared" si="4"/>
        <v>0</v>
      </c>
      <c r="D14" s="39">
        <f t="shared" si="4"/>
        <v>0</v>
      </c>
      <c r="E14" s="35">
        <f t="shared" si="4"/>
        <v>0</v>
      </c>
      <c r="F14" s="107">
        <f t="shared" si="4"/>
        <v>0</v>
      </c>
      <c r="G14" s="69">
        <f t="shared" si="4"/>
        <v>0</v>
      </c>
      <c r="H14" s="39">
        <f t="shared" si="4"/>
        <v>3.8461538461538464E-2</v>
      </c>
      <c r="I14" s="35">
        <f t="shared" si="4"/>
        <v>0</v>
      </c>
      <c r="J14" s="107">
        <f t="shared" si="4"/>
        <v>0</v>
      </c>
      <c r="K14" s="69">
        <f t="shared" si="4"/>
        <v>3.8461538461538464E-2</v>
      </c>
      <c r="L14" s="39">
        <f t="shared" si="4"/>
        <v>0.11538461538461539</v>
      </c>
      <c r="M14" s="35">
        <f t="shared" si="4"/>
        <v>0.34615384615384615</v>
      </c>
      <c r="N14" s="107">
        <f t="shared" si="4"/>
        <v>0.30769230769230771</v>
      </c>
      <c r="O14" s="35">
        <f t="shared" si="4"/>
        <v>0.53846153846153844</v>
      </c>
      <c r="P14" s="82">
        <f>P13/26</f>
        <v>7.6923076923076927E-2</v>
      </c>
      <c r="Q14" s="36">
        <f t="shared" ref="Q14:S14" si="5">Q13/26</f>
        <v>0.46153846153846156</v>
      </c>
      <c r="R14" s="36">
        <f t="shared" si="5"/>
        <v>0.92307692307692313</v>
      </c>
      <c r="S14" s="37">
        <f t="shared" si="5"/>
        <v>1.4615384615384615</v>
      </c>
      <c r="T14" s="129">
        <f>S13/253</f>
        <v>0.15019762845849802</v>
      </c>
      <c r="U14" s="131"/>
    </row>
    <row r="15" spans="1:23" ht="15" customHeight="1" x14ac:dyDescent="0.15">
      <c r="A15" s="3" t="s">
        <v>19</v>
      </c>
      <c r="B15" s="52">
        <f>SUM('志賀町 :七尾市'!B15)</f>
        <v>0</v>
      </c>
      <c r="C15" s="70">
        <f>SUM('志賀町 :七尾市'!C15)</f>
        <v>0</v>
      </c>
      <c r="D15" s="52">
        <f>SUM('志賀町 :七尾市'!D15)</f>
        <v>1</v>
      </c>
      <c r="E15" s="53">
        <f>SUM('志賀町 :七尾市'!E15)</f>
        <v>0</v>
      </c>
      <c r="F15" s="108">
        <f>SUM('志賀町 :七尾市'!F15)</f>
        <v>1</v>
      </c>
      <c r="G15" s="70">
        <f>SUM('志賀町 :七尾市'!G15)</f>
        <v>1</v>
      </c>
      <c r="H15" s="52">
        <f>SUM('志賀町 :七尾市'!H15)</f>
        <v>3</v>
      </c>
      <c r="I15" s="53">
        <f>SUM('志賀町 :七尾市'!I15)</f>
        <v>0</v>
      </c>
      <c r="J15" s="108">
        <f>SUM('志賀町 :七尾市'!J15)</f>
        <v>3</v>
      </c>
      <c r="K15" s="70">
        <f>SUM('志賀町 :七尾市'!K15)</f>
        <v>2</v>
      </c>
      <c r="L15" s="52">
        <f>SUM('志賀町 :七尾市'!L15)</f>
        <v>9</v>
      </c>
      <c r="M15" s="53">
        <f>SUM('志賀町 :七尾市'!M15)</f>
        <v>6</v>
      </c>
      <c r="N15" s="108">
        <f>SUM('志賀町 :七尾市'!N15)</f>
        <v>10</v>
      </c>
      <c r="O15" s="53">
        <f>SUM('志賀町 :七尾市'!O15)</f>
        <v>16</v>
      </c>
      <c r="P15" s="83">
        <f>SUM('志賀町 :七尾市'!P15)</f>
        <v>5</v>
      </c>
      <c r="Q15" s="54">
        <f>B15+D15+F15+H15+J15+L15+N15</f>
        <v>27</v>
      </c>
      <c r="R15" s="54">
        <f>C15+E15+G15+I15+K15+M15+O15</f>
        <v>25</v>
      </c>
      <c r="S15" s="54">
        <f>SUM(P15:R15)</f>
        <v>57</v>
      </c>
      <c r="T15" s="6"/>
      <c r="U15" s="7"/>
    </row>
    <row r="16" spans="1:23" ht="15" customHeight="1" x14ac:dyDescent="0.15">
      <c r="A16" s="3" t="s">
        <v>12</v>
      </c>
      <c r="B16" s="42">
        <f t="shared" ref="B16:O16" si="6">B15/36</f>
        <v>0</v>
      </c>
      <c r="C16" s="71">
        <f t="shared" si="6"/>
        <v>0</v>
      </c>
      <c r="D16" s="42">
        <f t="shared" si="6"/>
        <v>2.7777777777777776E-2</v>
      </c>
      <c r="E16" s="40">
        <f t="shared" si="6"/>
        <v>0</v>
      </c>
      <c r="F16" s="109">
        <f t="shared" si="6"/>
        <v>2.7777777777777776E-2</v>
      </c>
      <c r="G16" s="71">
        <f t="shared" si="6"/>
        <v>2.7777777777777776E-2</v>
      </c>
      <c r="H16" s="42">
        <f t="shared" si="6"/>
        <v>8.3333333333333329E-2</v>
      </c>
      <c r="I16" s="40">
        <f t="shared" si="6"/>
        <v>0</v>
      </c>
      <c r="J16" s="109">
        <f t="shared" si="6"/>
        <v>8.3333333333333329E-2</v>
      </c>
      <c r="K16" s="71">
        <f t="shared" si="6"/>
        <v>5.5555555555555552E-2</v>
      </c>
      <c r="L16" s="42">
        <f t="shared" si="6"/>
        <v>0.25</v>
      </c>
      <c r="M16" s="40">
        <f t="shared" si="6"/>
        <v>0.16666666666666666</v>
      </c>
      <c r="N16" s="109">
        <f t="shared" si="6"/>
        <v>0.27777777777777779</v>
      </c>
      <c r="O16" s="40">
        <f t="shared" si="6"/>
        <v>0.44444444444444442</v>
      </c>
      <c r="P16" s="84">
        <f>P15/36</f>
        <v>0.1388888888888889</v>
      </c>
      <c r="Q16" s="36">
        <f>Q15/36</f>
        <v>0.75</v>
      </c>
      <c r="R16" s="36">
        <f t="shared" ref="R16:S16" si="7">R15/36</f>
        <v>0.69444444444444442</v>
      </c>
      <c r="S16" s="37">
        <f t="shared" si="7"/>
        <v>1.5833333333333333</v>
      </c>
      <c r="T16" s="129">
        <f>S15/253</f>
        <v>0.22529644268774704</v>
      </c>
      <c r="U16" s="131"/>
    </row>
    <row r="17" spans="1:23" ht="15" customHeight="1" x14ac:dyDescent="0.15">
      <c r="A17" s="3" t="s">
        <v>20</v>
      </c>
      <c r="B17" s="52">
        <f>SUM('志賀町 :七尾市'!B17)</f>
        <v>3</v>
      </c>
      <c r="C17" s="70">
        <f>SUM('志賀町 :七尾市'!C17)</f>
        <v>3</v>
      </c>
      <c r="D17" s="52">
        <f>SUM('志賀町 :七尾市'!D17)</f>
        <v>0</v>
      </c>
      <c r="E17" s="53">
        <f>SUM('志賀町 :七尾市'!E17)</f>
        <v>1</v>
      </c>
      <c r="F17" s="108">
        <f>SUM('志賀町 :七尾市'!F17)</f>
        <v>2</v>
      </c>
      <c r="G17" s="70">
        <f>SUM('志賀町 :七尾市'!G17)</f>
        <v>3</v>
      </c>
      <c r="H17" s="52">
        <f>SUM('志賀町 :七尾市'!H17)</f>
        <v>6</v>
      </c>
      <c r="I17" s="53">
        <f>SUM('志賀町 :七尾市'!I17)</f>
        <v>10</v>
      </c>
      <c r="J17" s="108">
        <f>SUM('志賀町 :七尾市'!J17)</f>
        <v>6</v>
      </c>
      <c r="K17" s="70">
        <f>SUM('志賀町 :七尾市'!K17)</f>
        <v>10</v>
      </c>
      <c r="L17" s="52">
        <f>SUM('志賀町 :七尾市'!L17)</f>
        <v>11</v>
      </c>
      <c r="M17" s="53">
        <f>SUM('志賀町 :七尾市'!M17)</f>
        <v>9</v>
      </c>
      <c r="N17" s="108">
        <f>SUM('志賀町 :七尾市'!N17)</f>
        <v>16</v>
      </c>
      <c r="O17" s="53">
        <f>SUM('志賀町 :七尾市'!O17)</f>
        <v>21</v>
      </c>
      <c r="P17" s="83">
        <f>SUM('志賀町 :七尾市'!P17)</f>
        <v>8</v>
      </c>
      <c r="Q17" s="54">
        <f>B17+D17+F17+H17+J17+L17+N17</f>
        <v>44</v>
      </c>
      <c r="R17" s="54">
        <f>C17+E17+G17+I17+K17+M17+O17</f>
        <v>57</v>
      </c>
      <c r="S17" s="54">
        <f>SUM(P17:R17)</f>
        <v>109</v>
      </c>
      <c r="T17" s="6"/>
      <c r="U17" s="7"/>
    </row>
    <row r="18" spans="1:23" ht="15" customHeight="1" thickBot="1" x14ac:dyDescent="0.2">
      <c r="A18" s="1" t="s">
        <v>12</v>
      </c>
      <c r="B18" s="43">
        <f t="shared" ref="B18:O18" si="8">B17/120</f>
        <v>2.5000000000000001E-2</v>
      </c>
      <c r="C18" s="72">
        <f t="shared" si="8"/>
        <v>2.5000000000000001E-2</v>
      </c>
      <c r="D18" s="43">
        <f t="shared" si="8"/>
        <v>0</v>
      </c>
      <c r="E18" s="41">
        <f t="shared" si="8"/>
        <v>8.3333333333333332E-3</v>
      </c>
      <c r="F18" s="110">
        <f t="shared" si="8"/>
        <v>1.6666666666666666E-2</v>
      </c>
      <c r="G18" s="72">
        <f t="shared" si="8"/>
        <v>2.5000000000000001E-2</v>
      </c>
      <c r="H18" s="43">
        <f t="shared" si="8"/>
        <v>0.05</v>
      </c>
      <c r="I18" s="41">
        <f t="shared" si="8"/>
        <v>8.3333333333333329E-2</v>
      </c>
      <c r="J18" s="110">
        <f t="shared" si="8"/>
        <v>0.05</v>
      </c>
      <c r="K18" s="72">
        <f t="shared" si="8"/>
        <v>8.3333333333333329E-2</v>
      </c>
      <c r="L18" s="43">
        <f t="shared" si="8"/>
        <v>9.166666666666666E-2</v>
      </c>
      <c r="M18" s="41">
        <f t="shared" si="8"/>
        <v>7.4999999999999997E-2</v>
      </c>
      <c r="N18" s="110">
        <f t="shared" si="8"/>
        <v>0.13333333333333333</v>
      </c>
      <c r="O18" s="41">
        <f t="shared" si="8"/>
        <v>0.17499999999999999</v>
      </c>
      <c r="P18" s="85">
        <f>P17/120</f>
        <v>6.6666666666666666E-2</v>
      </c>
      <c r="Q18" s="18">
        <f t="shared" ref="Q18:S18" si="9">Q17/120</f>
        <v>0.36666666666666664</v>
      </c>
      <c r="R18" s="18">
        <f t="shared" si="9"/>
        <v>0.47499999999999998</v>
      </c>
      <c r="S18" s="38">
        <f t="shared" si="9"/>
        <v>0.90833333333333333</v>
      </c>
      <c r="T18" s="129">
        <f>S17/253</f>
        <v>0.43083003952569171</v>
      </c>
      <c r="U18" s="131"/>
    </row>
    <row r="19" spans="1:23" ht="20.100000000000001" customHeight="1" thickBot="1" x14ac:dyDescent="0.2">
      <c r="A19" s="23" t="s">
        <v>76</v>
      </c>
      <c r="B19" s="26">
        <f>SUM('志賀町 :七尾市'!B19)</f>
        <v>3</v>
      </c>
      <c r="C19" s="73">
        <f>SUM('志賀町 :七尾市'!C19)</f>
        <v>3</v>
      </c>
      <c r="D19" s="26">
        <f>SUM('志賀町 :七尾市'!D19)</f>
        <v>2</v>
      </c>
      <c r="E19" s="27">
        <f>SUM('志賀町 :七尾市'!E19)</f>
        <v>1</v>
      </c>
      <c r="F19" s="111">
        <f>SUM('志賀町 :七尾市'!F19)</f>
        <v>6</v>
      </c>
      <c r="G19" s="73">
        <f>SUM('志賀町 :七尾市'!G19)</f>
        <v>4</v>
      </c>
      <c r="H19" s="26">
        <f>SUM('志賀町 :七尾市'!H19)</f>
        <v>10</v>
      </c>
      <c r="I19" s="27">
        <f>SUM('志賀町 :七尾市'!I19)</f>
        <v>11</v>
      </c>
      <c r="J19" s="111">
        <f>SUM('志賀町 :七尾市'!J19)</f>
        <v>11</v>
      </c>
      <c r="K19" s="73">
        <f>SUM('志賀町 :七尾市'!K19)</f>
        <v>14</v>
      </c>
      <c r="L19" s="26">
        <f>SUM('志賀町 :七尾市'!L19)</f>
        <v>28</v>
      </c>
      <c r="M19" s="27">
        <f>SUM('志賀町 :七尾市'!M19)</f>
        <v>30</v>
      </c>
      <c r="N19" s="111">
        <f>SUM('志賀町 :七尾市'!N19)</f>
        <v>50</v>
      </c>
      <c r="O19" s="27">
        <f>SUM('志賀町 :七尾市'!O19)</f>
        <v>59</v>
      </c>
      <c r="P19" s="28">
        <f>SUM('志賀町 :七尾市'!P19)</f>
        <v>17</v>
      </c>
      <c r="Q19" s="17">
        <f>B19+D19+F19+H19+J19+L19+N19</f>
        <v>110</v>
      </c>
      <c r="R19" s="17">
        <f>C19+E19+G19+I19+K19+M19+O19</f>
        <v>122</v>
      </c>
      <c r="S19" s="17">
        <f>SUM(P19:R19)</f>
        <v>249</v>
      </c>
      <c r="T19" s="8"/>
      <c r="U19" s="9"/>
    </row>
    <row r="20" spans="1:23" ht="20.100000000000001" customHeight="1" thickBot="1" x14ac:dyDescent="0.2">
      <c r="A20" s="31" t="s">
        <v>12</v>
      </c>
      <c r="B20" s="47">
        <f t="shared" ref="B20" si="10">B19/249</f>
        <v>1.2048192771084338E-2</v>
      </c>
      <c r="C20" s="65">
        <f t="shared" ref="C20" si="11">C19/249</f>
        <v>1.2048192771084338E-2</v>
      </c>
      <c r="D20" s="47">
        <f t="shared" ref="D20" si="12">D19/249</f>
        <v>8.0321285140562242E-3</v>
      </c>
      <c r="E20" s="48">
        <f t="shared" ref="E20" si="13">E19/249</f>
        <v>4.0160642570281121E-3</v>
      </c>
      <c r="F20" s="103">
        <f t="shared" ref="F20" si="14">F19/249</f>
        <v>2.4096385542168676E-2</v>
      </c>
      <c r="G20" s="65">
        <f t="shared" ref="G20" si="15">G19/249</f>
        <v>1.6064257028112448E-2</v>
      </c>
      <c r="H20" s="47">
        <f t="shared" ref="H20" si="16">H19/249</f>
        <v>4.0160642570281124E-2</v>
      </c>
      <c r="I20" s="48">
        <f t="shared" ref="I20" si="17">I19/249</f>
        <v>4.4176706827309238E-2</v>
      </c>
      <c r="J20" s="103">
        <f t="shared" ref="J20" si="18">J19/249</f>
        <v>4.4176706827309238E-2</v>
      </c>
      <c r="K20" s="65">
        <f t="shared" ref="K20" si="19">K19/249</f>
        <v>5.6224899598393573E-2</v>
      </c>
      <c r="L20" s="47">
        <f t="shared" ref="L20" si="20">L19/249</f>
        <v>0.11244979919678715</v>
      </c>
      <c r="M20" s="48">
        <f t="shared" ref="M20" si="21">M19/249</f>
        <v>0.12048192771084337</v>
      </c>
      <c r="N20" s="103">
        <f t="shared" ref="N20" si="22">N19/249</f>
        <v>0.20080321285140562</v>
      </c>
      <c r="O20" s="48">
        <f t="shared" ref="O20" si="23">O19/249</f>
        <v>0.23694779116465864</v>
      </c>
      <c r="P20" s="78">
        <f>P19/249</f>
        <v>6.8273092369477914E-2</v>
      </c>
      <c r="Q20" s="45">
        <f>Q19/249</f>
        <v>0.44176706827309237</v>
      </c>
      <c r="R20" s="45">
        <f>R19/249</f>
        <v>0.48995983935742971</v>
      </c>
      <c r="S20" s="46">
        <v>1</v>
      </c>
      <c r="T20" s="142">
        <v>1</v>
      </c>
      <c r="U20" s="143"/>
    </row>
    <row r="21" spans="1:23" ht="15" customHeight="1" x14ac:dyDescent="0.15">
      <c r="A21" s="32" t="s">
        <v>21</v>
      </c>
      <c r="B21" s="49">
        <f>SUM('志賀町 :七尾市'!B21)</f>
        <v>0</v>
      </c>
      <c r="C21" s="66">
        <f>SUM('志賀町 :七尾市'!C21)</f>
        <v>1</v>
      </c>
      <c r="D21" s="49">
        <f>SUM('志賀町 :七尾市'!D21)</f>
        <v>1</v>
      </c>
      <c r="E21" s="50">
        <f>SUM('志賀町 :七尾市'!E21)</f>
        <v>0</v>
      </c>
      <c r="F21" s="104">
        <f>SUM('志賀町 :七尾市'!F21)</f>
        <v>5</v>
      </c>
      <c r="G21" s="66">
        <f>SUM('志賀町 :七尾市'!G21)</f>
        <v>1</v>
      </c>
      <c r="H21" s="49">
        <f>SUM('志賀町 :七尾市'!H21)</f>
        <v>3</v>
      </c>
      <c r="I21" s="50">
        <f>SUM('志賀町 :七尾市'!I21)</f>
        <v>4</v>
      </c>
      <c r="J21" s="104">
        <f>SUM('志賀町 :七尾市'!J21)</f>
        <v>4</v>
      </c>
      <c r="K21" s="66">
        <f>SUM('志賀町 :七尾市'!K21)</f>
        <v>6</v>
      </c>
      <c r="L21" s="49">
        <f>SUM('志賀町 :七尾市'!L21)</f>
        <v>17</v>
      </c>
      <c r="M21" s="50">
        <f>SUM('志賀町 :七尾市'!M21)</f>
        <v>17</v>
      </c>
      <c r="N21" s="104">
        <f>SUM('志賀町 :七尾市'!N21)</f>
        <v>27</v>
      </c>
      <c r="O21" s="50">
        <f>SUM('志賀町 :七尾市'!O21)</f>
        <v>26</v>
      </c>
      <c r="P21" s="79">
        <f>SUM('志賀町 :七尾市'!P21)</f>
        <v>12</v>
      </c>
      <c r="Q21" s="51">
        <f>B21+D21+F21+H21+J21+L21+N21</f>
        <v>57</v>
      </c>
      <c r="R21" s="51">
        <f>C21+E21+G21+I21+K21+M21+O21</f>
        <v>55</v>
      </c>
      <c r="S21" s="51">
        <f>SUM(P21:R21)</f>
        <v>124</v>
      </c>
      <c r="T21" s="10"/>
      <c r="U21" s="11"/>
    </row>
    <row r="22" spans="1:23" ht="15" customHeight="1" x14ac:dyDescent="0.15">
      <c r="A22" s="3" t="s">
        <v>12</v>
      </c>
      <c r="B22" s="61">
        <f t="shared" ref="B22:O22" si="24">B21/106</f>
        <v>0</v>
      </c>
      <c r="C22" s="74">
        <f t="shared" si="24"/>
        <v>9.433962264150943E-3</v>
      </c>
      <c r="D22" s="61">
        <f t="shared" si="24"/>
        <v>9.433962264150943E-3</v>
      </c>
      <c r="E22" s="59">
        <f t="shared" si="24"/>
        <v>0</v>
      </c>
      <c r="F22" s="112">
        <f t="shared" si="24"/>
        <v>4.716981132075472E-2</v>
      </c>
      <c r="G22" s="74">
        <f t="shared" si="24"/>
        <v>9.433962264150943E-3</v>
      </c>
      <c r="H22" s="61">
        <f t="shared" si="24"/>
        <v>2.8301886792452831E-2</v>
      </c>
      <c r="I22" s="59">
        <f t="shared" si="24"/>
        <v>3.7735849056603772E-2</v>
      </c>
      <c r="J22" s="112">
        <f t="shared" si="24"/>
        <v>3.7735849056603772E-2</v>
      </c>
      <c r="K22" s="74">
        <f t="shared" si="24"/>
        <v>5.6603773584905662E-2</v>
      </c>
      <c r="L22" s="61">
        <f t="shared" si="24"/>
        <v>0.16037735849056603</v>
      </c>
      <c r="M22" s="59">
        <f t="shared" si="24"/>
        <v>0.16037735849056603</v>
      </c>
      <c r="N22" s="112">
        <f t="shared" si="24"/>
        <v>0.25471698113207547</v>
      </c>
      <c r="O22" s="59">
        <f t="shared" si="24"/>
        <v>0.24528301886792453</v>
      </c>
      <c r="P22" s="86">
        <f>P21/106</f>
        <v>0.11320754716981132</v>
      </c>
      <c r="Q22" s="60">
        <f t="shared" ref="Q22:S22" si="25">Q21/106</f>
        <v>0.53773584905660377</v>
      </c>
      <c r="R22" s="60">
        <f t="shared" si="25"/>
        <v>0.51886792452830188</v>
      </c>
      <c r="S22" s="60">
        <f t="shared" si="25"/>
        <v>1.1698113207547169</v>
      </c>
      <c r="T22" s="129">
        <f>S21/253</f>
        <v>0.49011857707509882</v>
      </c>
      <c r="U22" s="131"/>
    </row>
    <row r="23" spans="1:23" ht="15" customHeight="1" x14ac:dyDescent="0.15">
      <c r="A23" s="3" t="s">
        <v>22</v>
      </c>
      <c r="B23" s="57">
        <f>SUM('志賀町 :七尾市'!B23)</f>
        <v>3</v>
      </c>
      <c r="C23" s="75">
        <f>SUM('志賀町 :七尾市'!C23)</f>
        <v>2</v>
      </c>
      <c r="D23" s="57">
        <f>SUM('志賀町 :七尾市'!D23)</f>
        <v>1</v>
      </c>
      <c r="E23" s="58">
        <f>SUM('志賀町 :七尾市'!E23)</f>
        <v>1</v>
      </c>
      <c r="F23" s="113">
        <f>SUM('志賀町 :七尾市'!F23)</f>
        <v>1</v>
      </c>
      <c r="G23" s="75">
        <f>SUM('志賀町 :七尾市'!G23)</f>
        <v>3</v>
      </c>
      <c r="H23" s="57">
        <f>SUM('志賀町 :七尾市'!H23)</f>
        <v>7</v>
      </c>
      <c r="I23" s="58">
        <f>SUM('志賀町 :七尾市'!I23)</f>
        <v>7</v>
      </c>
      <c r="J23" s="113">
        <f>SUM('志賀町 :七尾市'!J23)</f>
        <v>7</v>
      </c>
      <c r="K23" s="75">
        <f>SUM('志賀町 :七尾市'!K23)</f>
        <v>8</v>
      </c>
      <c r="L23" s="57">
        <f>SUM('志賀町 :七尾市'!L23)</f>
        <v>11</v>
      </c>
      <c r="M23" s="58">
        <f>SUM('志賀町 :七尾市'!M23)</f>
        <v>13</v>
      </c>
      <c r="N23" s="113">
        <f>SUM('志賀町 :七尾市'!N23)</f>
        <v>23</v>
      </c>
      <c r="O23" s="58">
        <f>SUM('志賀町 :七尾市'!O23)</f>
        <v>33</v>
      </c>
      <c r="P23" s="87">
        <f>SUM('志賀町 :七尾市'!P23)</f>
        <v>5</v>
      </c>
      <c r="Q23" s="54">
        <f>B23+D23+F23+H23+J23+L23+N23</f>
        <v>53</v>
      </c>
      <c r="R23" s="54">
        <f>C23+E23+G23+I23+K23+M23+O23</f>
        <v>67</v>
      </c>
      <c r="S23" s="54">
        <f>SUM(P23:R23)</f>
        <v>125</v>
      </c>
      <c r="T23" s="6"/>
      <c r="U23" s="7"/>
    </row>
    <row r="24" spans="1:23" ht="15" customHeight="1" thickBot="1" x14ac:dyDescent="0.2">
      <c r="A24" s="1" t="s">
        <v>12</v>
      </c>
      <c r="B24" s="43">
        <f t="shared" ref="B24:O24" si="26">B23/102</f>
        <v>2.9411764705882353E-2</v>
      </c>
      <c r="C24" s="72">
        <f t="shared" si="26"/>
        <v>1.9607843137254902E-2</v>
      </c>
      <c r="D24" s="43">
        <f t="shared" si="26"/>
        <v>9.8039215686274508E-3</v>
      </c>
      <c r="E24" s="41">
        <f t="shared" si="26"/>
        <v>9.8039215686274508E-3</v>
      </c>
      <c r="F24" s="110">
        <f t="shared" si="26"/>
        <v>9.8039215686274508E-3</v>
      </c>
      <c r="G24" s="72">
        <f t="shared" si="26"/>
        <v>2.9411764705882353E-2</v>
      </c>
      <c r="H24" s="43">
        <f t="shared" si="26"/>
        <v>6.8627450980392163E-2</v>
      </c>
      <c r="I24" s="41">
        <f t="shared" si="26"/>
        <v>6.8627450980392163E-2</v>
      </c>
      <c r="J24" s="110">
        <f t="shared" si="26"/>
        <v>6.8627450980392163E-2</v>
      </c>
      <c r="K24" s="72">
        <f t="shared" si="26"/>
        <v>7.8431372549019607E-2</v>
      </c>
      <c r="L24" s="43">
        <f t="shared" si="26"/>
        <v>0.10784313725490197</v>
      </c>
      <c r="M24" s="41">
        <f t="shared" si="26"/>
        <v>0.12745098039215685</v>
      </c>
      <c r="N24" s="110">
        <f t="shared" si="26"/>
        <v>0.22549019607843138</v>
      </c>
      <c r="O24" s="41">
        <f t="shared" si="26"/>
        <v>0.3235294117647059</v>
      </c>
      <c r="P24" s="85">
        <f>P23/102</f>
        <v>4.9019607843137254E-2</v>
      </c>
      <c r="Q24" s="18">
        <f t="shared" ref="Q24:S24" si="27">Q23/102</f>
        <v>0.51960784313725494</v>
      </c>
      <c r="R24" s="18">
        <f t="shared" si="27"/>
        <v>0.65686274509803921</v>
      </c>
      <c r="S24" s="38">
        <f t="shared" si="27"/>
        <v>1.2254901960784315</v>
      </c>
      <c r="T24" s="144">
        <f>S23/253</f>
        <v>0.49407114624505927</v>
      </c>
      <c r="U24" s="145"/>
    </row>
    <row r="25" spans="1:23" ht="20.100000000000001" customHeight="1" thickBot="1" x14ac:dyDescent="0.2">
      <c r="A25" s="23" t="s">
        <v>77</v>
      </c>
      <c r="B25" s="26">
        <f>SUM('志賀町 :七尾市'!B25)</f>
        <v>3</v>
      </c>
      <c r="C25" s="73">
        <f>SUM('志賀町 :七尾市'!C25)</f>
        <v>3</v>
      </c>
      <c r="D25" s="26">
        <f>SUM('志賀町 :七尾市'!D25)</f>
        <v>1</v>
      </c>
      <c r="E25" s="27">
        <f>SUM('志賀町 :七尾市'!E25)</f>
        <v>1</v>
      </c>
      <c r="F25" s="111">
        <f>SUM('志賀町 :七尾市'!F25)</f>
        <v>5</v>
      </c>
      <c r="G25" s="73">
        <f>SUM('志賀町 :七尾市'!G25)</f>
        <v>3</v>
      </c>
      <c r="H25" s="26">
        <f>SUM('志賀町 :七尾市'!H25)</f>
        <v>10</v>
      </c>
      <c r="I25" s="27">
        <f>SUM('志賀町 :七尾市'!I25)</f>
        <v>10</v>
      </c>
      <c r="J25" s="111">
        <f>SUM('志賀町 :七尾市'!J25)</f>
        <v>8</v>
      </c>
      <c r="K25" s="73">
        <f>SUM('志賀町 :七尾市'!K25)</f>
        <v>13</v>
      </c>
      <c r="L25" s="26">
        <f>SUM('志賀町 :七尾市'!L25)</f>
        <v>15</v>
      </c>
      <c r="M25" s="27">
        <f>SUM('志賀町 :七尾市'!M25)</f>
        <v>18</v>
      </c>
      <c r="N25" s="111">
        <f>SUM('志賀町 :七尾市'!N25)</f>
        <v>37</v>
      </c>
      <c r="O25" s="27">
        <f>SUM('志賀町 :七尾市'!O25)</f>
        <v>50</v>
      </c>
      <c r="P25" s="28">
        <f>SUM('志賀町 :七尾市'!P25)</f>
        <v>12</v>
      </c>
      <c r="Q25" s="17">
        <f>B25+D25+F25+H25+J25+L25+N25</f>
        <v>79</v>
      </c>
      <c r="R25" s="17">
        <f>C25+E25+G25+I25+K25+M25+O25</f>
        <v>98</v>
      </c>
      <c r="S25" s="17">
        <f>SUM(P25:R25)</f>
        <v>189</v>
      </c>
      <c r="T25" s="8"/>
      <c r="U25" s="9"/>
      <c r="W25" t="s">
        <v>83</v>
      </c>
    </row>
    <row r="26" spans="1:23" ht="20.100000000000001" customHeight="1" thickBot="1" x14ac:dyDescent="0.2">
      <c r="A26" s="31" t="s">
        <v>12</v>
      </c>
      <c r="B26" s="47">
        <f t="shared" ref="B26:O26" si="28">B25/189</f>
        <v>1.5873015873015872E-2</v>
      </c>
      <c r="C26" s="65">
        <f t="shared" si="28"/>
        <v>1.5873015873015872E-2</v>
      </c>
      <c r="D26" s="47">
        <f t="shared" si="28"/>
        <v>5.2910052910052907E-3</v>
      </c>
      <c r="E26" s="48">
        <f t="shared" si="28"/>
        <v>5.2910052910052907E-3</v>
      </c>
      <c r="F26" s="103">
        <f t="shared" si="28"/>
        <v>2.6455026455026454E-2</v>
      </c>
      <c r="G26" s="65">
        <f t="shared" si="28"/>
        <v>1.5873015873015872E-2</v>
      </c>
      <c r="H26" s="47">
        <f t="shared" si="28"/>
        <v>5.2910052910052907E-2</v>
      </c>
      <c r="I26" s="48">
        <f t="shared" si="28"/>
        <v>5.2910052910052907E-2</v>
      </c>
      <c r="J26" s="103">
        <f t="shared" si="28"/>
        <v>4.2328042328042326E-2</v>
      </c>
      <c r="K26" s="65">
        <f t="shared" si="28"/>
        <v>6.8783068783068779E-2</v>
      </c>
      <c r="L26" s="47">
        <f t="shared" si="28"/>
        <v>7.9365079365079361E-2</v>
      </c>
      <c r="M26" s="48">
        <f t="shared" si="28"/>
        <v>9.5238095238095233E-2</v>
      </c>
      <c r="N26" s="103">
        <f t="shared" si="28"/>
        <v>0.19576719576719576</v>
      </c>
      <c r="O26" s="48">
        <f t="shared" si="28"/>
        <v>0.26455026455026454</v>
      </c>
      <c r="P26" s="78">
        <f>P25/189</f>
        <v>6.3492063492063489E-2</v>
      </c>
      <c r="Q26" s="45">
        <f t="shared" ref="Q26:S26" si="29">Q25/189</f>
        <v>0.41798941798941797</v>
      </c>
      <c r="R26" s="45">
        <f t="shared" si="29"/>
        <v>0.51851851851851849</v>
      </c>
      <c r="S26" s="46">
        <f t="shared" si="29"/>
        <v>1</v>
      </c>
      <c r="T26" s="146" t="s">
        <v>86</v>
      </c>
      <c r="U26" s="147"/>
      <c r="W26" t="s">
        <v>119</v>
      </c>
    </row>
    <row r="27" spans="1:23" ht="15" customHeight="1" x14ac:dyDescent="0.15">
      <c r="A27" s="32" t="s">
        <v>23</v>
      </c>
      <c r="B27" s="49">
        <f>SUM('志賀町 :七尾市'!B27)</f>
        <v>1</v>
      </c>
      <c r="C27" s="66">
        <f>SUM('志賀町 :七尾市'!C27)</f>
        <v>1</v>
      </c>
      <c r="D27" s="49">
        <f>SUM('志賀町 :七尾市'!D27)</f>
        <v>1</v>
      </c>
      <c r="E27" s="50">
        <f>SUM('志賀町 :七尾市'!E27)</f>
        <v>0</v>
      </c>
      <c r="F27" s="104">
        <f>SUM('志賀町 :七尾市'!F27)</f>
        <v>1</v>
      </c>
      <c r="G27" s="66">
        <f>SUM('志賀町 :七尾市'!G27)</f>
        <v>1</v>
      </c>
      <c r="H27" s="49">
        <f>SUM('志賀町 :七尾市'!H27)</f>
        <v>4</v>
      </c>
      <c r="I27" s="50">
        <f>SUM('志賀町 :七尾市'!I27)</f>
        <v>5</v>
      </c>
      <c r="J27" s="104">
        <f>SUM('志賀町 :七尾市'!J27)</f>
        <v>3</v>
      </c>
      <c r="K27" s="66">
        <f>SUM('志賀町 :七尾市'!K27)</f>
        <v>10</v>
      </c>
      <c r="L27" s="49">
        <f>SUM('志賀町 :七尾市'!L27)</f>
        <v>21</v>
      </c>
      <c r="M27" s="50">
        <f>SUM('志賀町 :七尾市'!M27)</f>
        <v>12</v>
      </c>
      <c r="N27" s="104">
        <f>SUM('志賀町 :七尾市'!N27)</f>
        <v>17</v>
      </c>
      <c r="O27" s="50">
        <f>SUM('志賀町 :七尾市'!O27)</f>
        <v>20</v>
      </c>
      <c r="P27" s="79">
        <f>SUM('志賀町 :七尾市'!P27)</f>
        <v>8</v>
      </c>
      <c r="Q27" s="51">
        <f>B27+D27+F27+H27+J27+L27+N27</f>
        <v>48</v>
      </c>
      <c r="R27" s="51">
        <f>C27+E27+G27+I27+K27+M27+O27</f>
        <v>49</v>
      </c>
      <c r="S27" s="51">
        <f>SUM(P27:R27)</f>
        <v>105</v>
      </c>
      <c r="T27" s="10"/>
      <c r="U27" s="11"/>
    </row>
    <row r="28" spans="1:23" ht="15" customHeight="1" x14ac:dyDescent="0.15">
      <c r="A28" s="3" t="s">
        <v>12</v>
      </c>
      <c r="B28" s="61">
        <f>B27/116</f>
        <v>8.6206896551724137E-3</v>
      </c>
      <c r="C28" s="74">
        <f t="shared" ref="C28:P28" si="30">C27/116</f>
        <v>8.6206896551724137E-3</v>
      </c>
      <c r="D28" s="61">
        <f t="shared" si="30"/>
        <v>8.6206896551724137E-3</v>
      </c>
      <c r="E28" s="59">
        <f t="shared" si="30"/>
        <v>0</v>
      </c>
      <c r="F28" s="112">
        <f t="shared" si="30"/>
        <v>8.6206896551724137E-3</v>
      </c>
      <c r="G28" s="74">
        <f t="shared" si="30"/>
        <v>8.6206896551724137E-3</v>
      </c>
      <c r="H28" s="61">
        <f t="shared" si="30"/>
        <v>3.4482758620689655E-2</v>
      </c>
      <c r="I28" s="59">
        <f t="shared" si="30"/>
        <v>4.3103448275862072E-2</v>
      </c>
      <c r="J28" s="112">
        <f t="shared" si="30"/>
        <v>2.5862068965517241E-2</v>
      </c>
      <c r="K28" s="74">
        <f t="shared" si="30"/>
        <v>8.6206896551724144E-2</v>
      </c>
      <c r="L28" s="61">
        <f t="shared" si="30"/>
        <v>0.18103448275862069</v>
      </c>
      <c r="M28" s="59">
        <f t="shared" si="30"/>
        <v>0.10344827586206896</v>
      </c>
      <c r="N28" s="112">
        <f t="shared" si="30"/>
        <v>0.14655172413793102</v>
      </c>
      <c r="O28" s="59">
        <f t="shared" si="30"/>
        <v>0.17241379310344829</v>
      </c>
      <c r="P28" s="86">
        <f t="shared" si="30"/>
        <v>6.8965517241379309E-2</v>
      </c>
      <c r="Q28" s="60">
        <f t="shared" ref="Q28" si="31">Q27/116</f>
        <v>0.41379310344827586</v>
      </c>
      <c r="R28" s="60">
        <f t="shared" ref="R28" si="32">R27/116</f>
        <v>0.42241379310344829</v>
      </c>
      <c r="S28" s="62">
        <f t="shared" ref="S28" si="33">S27/116</f>
        <v>0.90517241379310343</v>
      </c>
      <c r="T28" s="129">
        <f>S27/253</f>
        <v>0.41501976284584979</v>
      </c>
      <c r="U28" s="131"/>
    </row>
    <row r="29" spans="1:23" ht="15" customHeight="1" x14ac:dyDescent="0.15">
      <c r="A29" s="3" t="s">
        <v>24</v>
      </c>
      <c r="B29" s="57">
        <f>SUM('志賀町 :七尾市'!B29)</f>
        <v>0</v>
      </c>
      <c r="C29" s="75">
        <f>SUM('志賀町 :七尾市'!C29)</f>
        <v>1</v>
      </c>
      <c r="D29" s="57">
        <f>SUM('志賀町 :七尾市'!D29)</f>
        <v>0</v>
      </c>
      <c r="E29" s="58">
        <f>SUM('志賀町 :七尾市'!E29)</f>
        <v>1</v>
      </c>
      <c r="F29" s="113">
        <f>SUM('志賀町 :七尾市'!F29)</f>
        <v>4</v>
      </c>
      <c r="G29" s="75">
        <f>SUM('志賀町 :七尾市'!G29)</f>
        <v>2</v>
      </c>
      <c r="H29" s="57">
        <f>SUM('志賀町 :七尾市'!H29)</f>
        <v>5</v>
      </c>
      <c r="I29" s="58">
        <f>SUM('志賀町 :七尾市'!I29)</f>
        <v>3</v>
      </c>
      <c r="J29" s="113">
        <f>SUM('志賀町 :七尾市'!J29)</f>
        <v>5</v>
      </c>
      <c r="K29" s="75">
        <f>SUM('志賀町 :七尾市'!K29)</f>
        <v>3</v>
      </c>
      <c r="L29" s="57">
        <f>SUM('志賀町 :七尾市'!L29)</f>
        <v>1</v>
      </c>
      <c r="M29" s="58">
        <f>SUM('志賀町 :七尾市'!M29)</f>
        <v>3</v>
      </c>
      <c r="N29" s="113">
        <f>SUM('志賀町 :七尾市'!N29)</f>
        <v>7</v>
      </c>
      <c r="O29" s="58">
        <f>SUM('志賀町 :七尾市'!O29)</f>
        <v>8</v>
      </c>
      <c r="P29" s="87">
        <f>SUM('志賀町 :七尾市'!P29)</f>
        <v>3</v>
      </c>
      <c r="Q29" s="54">
        <f>B29+D29+F29+H29+J29+L29+N29</f>
        <v>22</v>
      </c>
      <c r="R29" s="54">
        <f>C29+E29+G29+I29+K29+M29+O29</f>
        <v>21</v>
      </c>
      <c r="S29" s="54">
        <f>SUM(P29:R29)</f>
        <v>46</v>
      </c>
      <c r="T29" s="6"/>
      <c r="U29" s="7"/>
    </row>
    <row r="30" spans="1:23" ht="15" customHeight="1" x14ac:dyDescent="0.15">
      <c r="A30" s="3" t="s">
        <v>12</v>
      </c>
      <c r="B30" s="61">
        <f t="shared" ref="B30:O30" si="34">B29/48</f>
        <v>0</v>
      </c>
      <c r="C30" s="74">
        <f t="shared" si="34"/>
        <v>2.0833333333333332E-2</v>
      </c>
      <c r="D30" s="61">
        <f t="shared" si="34"/>
        <v>0</v>
      </c>
      <c r="E30" s="59">
        <f t="shared" si="34"/>
        <v>2.0833333333333332E-2</v>
      </c>
      <c r="F30" s="112">
        <f t="shared" si="34"/>
        <v>8.3333333333333329E-2</v>
      </c>
      <c r="G30" s="74">
        <f t="shared" si="34"/>
        <v>4.1666666666666664E-2</v>
      </c>
      <c r="H30" s="61">
        <f t="shared" si="34"/>
        <v>0.10416666666666667</v>
      </c>
      <c r="I30" s="59">
        <f t="shared" si="34"/>
        <v>6.25E-2</v>
      </c>
      <c r="J30" s="112">
        <f t="shared" si="34"/>
        <v>0.10416666666666667</v>
      </c>
      <c r="K30" s="74">
        <f t="shared" si="34"/>
        <v>6.25E-2</v>
      </c>
      <c r="L30" s="61">
        <f t="shared" si="34"/>
        <v>2.0833333333333332E-2</v>
      </c>
      <c r="M30" s="59">
        <f t="shared" si="34"/>
        <v>6.25E-2</v>
      </c>
      <c r="N30" s="112">
        <f t="shared" si="34"/>
        <v>0.14583333333333334</v>
      </c>
      <c r="O30" s="59">
        <f t="shared" si="34"/>
        <v>0.16666666666666666</v>
      </c>
      <c r="P30" s="86">
        <f>P29/48</f>
        <v>6.25E-2</v>
      </c>
      <c r="Q30" s="60">
        <f t="shared" ref="Q30:S30" si="35">Q29/48</f>
        <v>0.45833333333333331</v>
      </c>
      <c r="R30" s="60">
        <f t="shared" si="35"/>
        <v>0.4375</v>
      </c>
      <c r="S30" s="62">
        <f t="shared" si="35"/>
        <v>0.95833333333333337</v>
      </c>
      <c r="T30" s="129">
        <f>S29/253</f>
        <v>0.18181818181818182</v>
      </c>
      <c r="U30" s="131"/>
    </row>
    <row r="31" spans="1:23" ht="15" customHeight="1" x14ac:dyDescent="0.15">
      <c r="A31" s="3" t="s">
        <v>25</v>
      </c>
      <c r="B31" s="57">
        <f>SUM('志賀町 :七尾市'!B31)</f>
        <v>2</v>
      </c>
      <c r="C31" s="75">
        <f>SUM('志賀町 :七尾市'!C31)</f>
        <v>1</v>
      </c>
      <c r="D31" s="57">
        <f>SUM('志賀町 :七尾市'!D31)</f>
        <v>0</v>
      </c>
      <c r="E31" s="58">
        <f>SUM('志賀町 :七尾市'!E31)</f>
        <v>0</v>
      </c>
      <c r="F31" s="113">
        <f>SUM('志賀町 :七尾市'!F31)</f>
        <v>0</v>
      </c>
      <c r="G31" s="75">
        <f>SUM('志賀町 :七尾市'!G31)</f>
        <v>0</v>
      </c>
      <c r="H31" s="57">
        <f>SUM('志賀町 :七尾市'!H31)</f>
        <v>1</v>
      </c>
      <c r="I31" s="58">
        <f>SUM('志賀町 :七尾市'!I31)</f>
        <v>2</v>
      </c>
      <c r="J31" s="113">
        <f>SUM('志賀町 :七尾市'!J31)</f>
        <v>0</v>
      </c>
      <c r="K31" s="75">
        <f>SUM('志賀町 :七尾市'!K31)</f>
        <v>0</v>
      </c>
      <c r="L31" s="57">
        <f>SUM('志賀町 :七尾市'!L31)</f>
        <v>3</v>
      </c>
      <c r="M31" s="58">
        <f>SUM('志賀町 :七尾市'!M31)</f>
        <v>3</v>
      </c>
      <c r="N31" s="113">
        <f>SUM('志賀町 :七尾市'!N31)</f>
        <v>13</v>
      </c>
      <c r="O31" s="58">
        <f>SUM('志賀町 :七尾市'!O31)</f>
        <v>9</v>
      </c>
      <c r="P31" s="87">
        <f>SUM('志賀町 :七尾市'!P31)</f>
        <v>2</v>
      </c>
      <c r="Q31" s="54">
        <f>B31+D31+F31+H31+J31+L31+N31</f>
        <v>19</v>
      </c>
      <c r="R31" s="54">
        <f>C31+E31+G31+I31+K31+M31+O31</f>
        <v>15</v>
      </c>
      <c r="S31" s="54">
        <f>SUM(P31:R31)</f>
        <v>36</v>
      </c>
      <c r="T31" s="6"/>
      <c r="U31" s="7"/>
    </row>
    <row r="32" spans="1:23" ht="15" customHeight="1" thickBot="1" x14ac:dyDescent="0.2">
      <c r="A32" s="1" t="s">
        <v>12</v>
      </c>
      <c r="B32" s="43">
        <f t="shared" ref="B32:O32" si="36">B31/40</f>
        <v>0.05</v>
      </c>
      <c r="C32" s="72">
        <f t="shared" si="36"/>
        <v>2.5000000000000001E-2</v>
      </c>
      <c r="D32" s="43">
        <f t="shared" si="36"/>
        <v>0</v>
      </c>
      <c r="E32" s="41">
        <f t="shared" si="36"/>
        <v>0</v>
      </c>
      <c r="F32" s="110">
        <f t="shared" si="36"/>
        <v>0</v>
      </c>
      <c r="G32" s="72">
        <f t="shared" si="36"/>
        <v>0</v>
      </c>
      <c r="H32" s="43">
        <f t="shared" si="36"/>
        <v>2.5000000000000001E-2</v>
      </c>
      <c r="I32" s="41">
        <f t="shared" si="36"/>
        <v>0.05</v>
      </c>
      <c r="J32" s="110">
        <f t="shared" si="36"/>
        <v>0</v>
      </c>
      <c r="K32" s="72">
        <f t="shared" si="36"/>
        <v>0</v>
      </c>
      <c r="L32" s="43">
        <f t="shared" si="36"/>
        <v>7.4999999999999997E-2</v>
      </c>
      <c r="M32" s="41">
        <f t="shared" si="36"/>
        <v>7.4999999999999997E-2</v>
      </c>
      <c r="N32" s="110">
        <f t="shared" si="36"/>
        <v>0.32500000000000001</v>
      </c>
      <c r="O32" s="41">
        <f t="shared" si="36"/>
        <v>0.22500000000000001</v>
      </c>
      <c r="P32" s="85">
        <f>P31/40</f>
        <v>0.05</v>
      </c>
      <c r="Q32" s="18">
        <f t="shared" ref="Q32:S32" si="37">Q31/40</f>
        <v>0.47499999999999998</v>
      </c>
      <c r="R32" s="18">
        <f t="shared" si="37"/>
        <v>0.375</v>
      </c>
      <c r="S32" s="38">
        <f t="shared" si="37"/>
        <v>0.9</v>
      </c>
      <c r="T32" s="129">
        <f>S31/253</f>
        <v>0.14229249011857709</v>
      </c>
      <c r="U32" s="131"/>
    </row>
    <row r="33" spans="1:21" ht="20.100000000000001" customHeight="1" thickBot="1" x14ac:dyDescent="0.2">
      <c r="A33" s="23" t="s">
        <v>78</v>
      </c>
      <c r="B33" s="26">
        <f>SUM('志賀町 :七尾市'!B33)</f>
        <v>3</v>
      </c>
      <c r="C33" s="73">
        <f>SUM('志賀町 :七尾市'!C33)</f>
        <v>3</v>
      </c>
      <c r="D33" s="26">
        <f>SUM('志賀町 :七尾市'!D33)</f>
        <v>2</v>
      </c>
      <c r="E33" s="27">
        <f>SUM('志賀町 :七尾市'!E33)</f>
        <v>1</v>
      </c>
      <c r="F33" s="111">
        <f>SUM('志賀町 :七尾市'!F33)</f>
        <v>4</v>
      </c>
      <c r="G33" s="73">
        <f>SUM('志賀町 :七尾市'!G33)</f>
        <v>6</v>
      </c>
      <c r="H33" s="26">
        <f>SUM('志賀町 :七尾市'!H33)</f>
        <v>10</v>
      </c>
      <c r="I33" s="27">
        <f>SUM('志賀町 :七尾市'!I33)</f>
        <v>11</v>
      </c>
      <c r="J33" s="111">
        <f>SUM('志賀町 :七尾市'!J33)</f>
        <v>11</v>
      </c>
      <c r="K33" s="73">
        <f>SUM('志賀町 :七尾市'!K33)</f>
        <v>14</v>
      </c>
      <c r="L33" s="26">
        <f>SUM('志賀町 :七尾市'!L33)</f>
        <v>29</v>
      </c>
      <c r="M33" s="27">
        <f>SUM('志賀町 :七尾市'!M33)</f>
        <v>28</v>
      </c>
      <c r="N33" s="111">
        <f>SUM('志賀町 :七尾市'!N33)</f>
        <v>50</v>
      </c>
      <c r="O33" s="27">
        <f>SUM('志賀町 :七尾市'!O33)</f>
        <v>60</v>
      </c>
      <c r="P33" s="28">
        <f>SUM('志賀町 :七尾市'!P33)</f>
        <v>21</v>
      </c>
      <c r="Q33" s="17">
        <f>B33+D33+F33+H33+J33+L33+N33</f>
        <v>109</v>
      </c>
      <c r="R33" s="17">
        <f>C33+E33+G33+I33+K33+M33+O33</f>
        <v>123</v>
      </c>
      <c r="S33" s="17">
        <f>SUM(P33:R33)</f>
        <v>253</v>
      </c>
      <c r="T33" s="12"/>
      <c r="U33" s="13"/>
    </row>
    <row r="34" spans="1:21" ht="20.100000000000001" customHeight="1" thickBot="1" x14ac:dyDescent="0.2">
      <c r="A34" s="31" t="s">
        <v>12</v>
      </c>
      <c r="B34" s="47">
        <f>B33/253</f>
        <v>1.1857707509881422E-2</v>
      </c>
      <c r="C34" s="65">
        <f t="shared" ref="C34:P34" si="38">C33/253</f>
        <v>1.1857707509881422E-2</v>
      </c>
      <c r="D34" s="47">
        <f t="shared" si="38"/>
        <v>7.9051383399209481E-3</v>
      </c>
      <c r="E34" s="48">
        <f t="shared" si="38"/>
        <v>3.952569169960474E-3</v>
      </c>
      <c r="F34" s="103">
        <f t="shared" si="38"/>
        <v>1.5810276679841896E-2</v>
      </c>
      <c r="G34" s="65">
        <f t="shared" si="38"/>
        <v>2.3715415019762844E-2</v>
      </c>
      <c r="H34" s="47">
        <f t="shared" si="38"/>
        <v>3.9525691699604744E-2</v>
      </c>
      <c r="I34" s="48">
        <f t="shared" si="38"/>
        <v>4.3478260869565216E-2</v>
      </c>
      <c r="J34" s="103">
        <f t="shared" si="38"/>
        <v>4.3478260869565216E-2</v>
      </c>
      <c r="K34" s="65">
        <f t="shared" si="38"/>
        <v>5.533596837944664E-2</v>
      </c>
      <c r="L34" s="47">
        <f t="shared" si="38"/>
        <v>0.11462450592885376</v>
      </c>
      <c r="M34" s="48">
        <f t="shared" si="38"/>
        <v>0.11067193675889328</v>
      </c>
      <c r="N34" s="103">
        <f t="shared" si="38"/>
        <v>0.19762845849802371</v>
      </c>
      <c r="O34" s="48">
        <f t="shared" si="38"/>
        <v>0.23715415019762845</v>
      </c>
      <c r="P34" s="78">
        <f t="shared" si="38"/>
        <v>8.3003952569169967E-2</v>
      </c>
      <c r="Q34" s="45">
        <f>Q33/253</f>
        <v>0.43083003952569171</v>
      </c>
      <c r="R34" s="45">
        <f>R33/253</f>
        <v>0.48616600790513836</v>
      </c>
      <c r="S34" s="46">
        <f>S33/253</f>
        <v>1</v>
      </c>
      <c r="T34" s="142">
        <v>1</v>
      </c>
      <c r="U34" s="143"/>
    </row>
    <row r="35" spans="1:21" ht="15" customHeight="1" x14ac:dyDescent="0.15">
      <c r="A35" s="32" t="s">
        <v>26</v>
      </c>
      <c r="B35" s="49">
        <f>SUM('志賀町 :七尾市'!B35)</f>
        <v>0</v>
      </c>
      <c r="C35" s="66">
        <f>SUM('志賀町 :七尾市'!C35)</f>
        <v>0</v>
      </c>
      <c r="D35" s="49">
        <f>SUM('志賀町 :七尾市'!D35)</f>
        <v>0</v>
      </c>
      <c r="E35" s="50">
        <f>SUM('志賀町 :七尾市'!E35)</f>
        <v>1</v>
      </c>
      <c r="F35" s="104">
        <f>SUM('志賀町 :七尾市'!F35)</f>
        <v>2</v>
      </c>
      <c r="G35" s="66">
        <f>SUM('志賀町 :七尾市'!G35)</f>
        <v>3</v>
      </c>
      <c r="H35" s="49">
        <f>SUM('志賀町 :七尾市'!H35)</f>
        <v>4</v>
      </c>
      <c r="I35" s="50">
        <f>SUM('志賀町 :七尾市'!I35)</f>
        <v>7</v>
      </c>
      <c r="J35" s="104">
        <f>SUM('志賀町 :七尾市'!J35)</f>
        <v>5</v>
      </c>
      <c r="K35" s="66">
        <f>SUM('志賀町 :七尾市'!K35)</f>
        <v>3</v>
      </c>
      <c r="L35" s="49">
        <f>SUM('志賀町 :七尾市'!L35)</f>
        <v>20</v>
      </c>
      <c r="M35" s="50">
        <f>SUM('志賀町 :七尾市'!M35)</f>
        <v>12</v>
      </c>
      <c r="N35" s="104">
        <f>SUM('志賀町 :七尾市'!N35)</f>
        <v>26</v>
      </c>
      <c r="O35" s="50">
        <f>SUM('志賀町 :七尾市'!O35)</f>
        <v>27</v>
      </c>
      <c r="P35" s="79">
        <f>SUM('志賀町 :七尾市'!P35)</f>
        <v>13</v>
      </c>
      <c r="Q35" s="51">
        <f>B35+D35+F35+H35+J35+L35+N35</f>
        <v>57</v>
      </c>
      <c r="R35" s="51">
        <f>C35+E35+G35+I35+K35+M35+O35</f>
        <v>53</v>
      </c>
      <c r="S35" s="51">
        <f>SUM(P35:R35)</f>
        <v>123</v>
      </c>
      <c r="T35" s="10"/>
      <c r="U35" s="11"/>
    </row>
    <row r="36" spans="1:21" ht="15" customHeight="1" x14ac:dyDescent="0.15">
      <c r="A36" s="3" t="s">
        <v>12</v>
      </c>
      <c r="B36" s="61">
        <f t="shared" ref="B36:O36" si="39">B35/74</f>
        <v>0</v>
      </c>
      <c r="C36" s="74">
        <f t="shared" si="39"/>
        <v>0</v>
      </c>
      <c r="D36" s="61">
        <f t="shared" si="39"/>
        <v>0</v>
      </c>
      <c r="E36" s="59">
        <f t="shared" si="39"/>
        <v>1.3513513513513514E-2</v>
      </c>
      <c r="F36" s="112">
        <f t="shared" si="39"/>
        <v>2.7027027027027029E-2</v>
      </c>
      <c r="G36" s="74">
        <f t="shared" si="39"/>
        <v>4.0540540540540543E-2</v>
      </c>
      <c r="H36" s="61">
        <f t="shared" si="39"/>
        <v>5.4054054054054057E-2</v>
      </c>
      <c r="I36" s="59">
        <f t="shared" si="39"/>
        <v>9.45945945945946E-2</v>
      </c>
      <c r="J36" s="112">
        <f t="shared" si="39"/>
        <v>6.7567567567567571E-2</v>
      </c>
      <c r="K36" s="74">
        <f t="shared" si="39"/>
        <v>4.0540540540540543E-2</v>
      </c>
      <c r="L36" s="61">
        <f t="shared" si="39"/>
        <v>0.27027027027027029</v>
      </c>
      <c r="M36" s="59">
        <f t="shared" si="39"/>
        <v>0.16216216216216217</v>
      </c>
      <c r="N36" s="112">
        <f t="shared" si="39"/>
        <v>0.35135135135135137</v>
      </c>
      <c r="O36" s="59">
        <f t="shared" si="39"/>
        <v>0.36486486486486486</v>
      </c>
      <c r="P36" s="86">
        <f>P35/74</f>
        <v>0.17567567567567569</v>
      </c>
      <c r="Q36" s="60">
        <f t="shared" ref="Q36:S36" si="40">Q35/74</f>
        <v>0.77027027027027029</v>
      </c>
      <c r="R36" s="60">
        <f t="shared" si="40"/>
        <v>0.71621621621621623</v>
      </c>
      <c r="S36" s="62">
        <f t="shared" si="40"/>
        <v>1.6621621621621621</v>
      </c>
      <c r="T36" s="129">
        <f>S35/253</f>
        <v>0.48616600790513836</v>
      </c>
      <c r="U36" s="131"/>
    </row>
    <row r="37" spans="1:21" ht="15" customHeight="1" x14ac:dyDescent="0.15">
      <c r="A37" s="3" t="s">
        <v>27</v>
      </c>
      <c r="B37" s="57">
        <f>SUM('志賀町 :七尾市'!B37)</f>
        <v>0</v>
      </c>
      <c r="C37" s="75">
        <f>SUM('志賀町 :七尾市'!C37)</f>
        <v>1</v>
      </c>
      <c r="D37" s="57">
        <f>SUM('志賀町 :七尾市'!D37)</f>
        <v>0</v>
      </c>
      <c r="E37" s="58">
        <f>SUM('志賀町 :七尾市'!E37)</f>
        <v>0</v>
      </c>
      <c r="F37" s="113">
        <f>SUM('志賀町 :七尾市'!F37)</f>
        <v>1</v>
      </c>
      <c r="G37" s="75">
        <f>SUM('志賀町 :七尾市'!G37)</f>
        <v>1</v>
      </c>
      <c r="H37" s="57">
        <f>SUM('志賀町 :七尾市'!H37)</f>
        <v>2</v>
      </c>
      <c r="I37" s="58">
        <f>SUM('志賀町 :七尾市'!I37)</f>
        <v>1</v>
      </c>
      <c r="J37" s="113">
        <f>SUM('志賀町 :七尾市'!J37)</f>
        <v>0</v>
      </c>
      <c r="K37" s="75">
        <f>SUM('志賀町 :七尾市'!K37)</f>
        <v>0</v>
      </c>
      <c r="L37" s="57">
        <f>SUM('志賀町 :七尾市'!L37)</f>
        <v>0</v>
      </c>
      <c r="M37" s="58">
        <f>SUM('志賀町 :七尾市'!M37)</f>
        <v>0</v>
      </c>
      <c r="N37" s="113">
        <f>SUM('志賀町 :七尾市'!N37)</f>
        <v>6</v>
      </c>
      <c r="O37" s="58">
        <f>SUM('志賀町 :七尾市'!O37)</f>
        <v>7</v>
      </c>
      <c r="P37" s="87">
        <f>SUM('志賀町 :七尾市'!P37)</f>
        <v>1</v>
      </c>
      <c r="Q37" s="54">
        <f>B37+D37+F37+H37+J37+L37+N37</f>
        <v>9</v>
      </c>
      <c r="R37" s="54">
        <f>C37+E37+G37+I37+K37+M37+O37</f>
        <v>10</v>
      </c>
      <c r="S37" s="54">
        <f>SUM(P37:R37)</f>
        <v>20</v>
      </c>
      <c r="T37" s="6"/>
      <c r="U37" s="7"/>
    </row>
    <row r="38" spans="1:21" ht="15" customHeight="1" x14ac:dyDescent="0.15">
      <c r="A38" s="3" t="s">
        <v>12</v>
      </c>
      <c r="B38" s="61">
        <f t="shared" ref="B38:O38" si="41">B37/18</f>
        <v>0</v>
      </c>
      <c r="C38" s="74">
        <f t="shared" si="41"/>
        <v>5.5555555555555552E-2</v>
      </c>
      <c r="D38" s="61">
        <f t="shared" si="41"/>
        <v>0</v>
      </c>
      <c r="E38" s="59">
        <f t="shared" si="41"/>
        <v>0</v>
      </c>
      <c r="F38" s="112">
        <f t="shared" si="41"/>
        <v>5.5555555555555552E-2</v>
      </c>
      <c r="G38" s="74">
        <f t="shared" si="41"/>
        <v>5.5555555555555552E-2</v>
      </c>
      <c r="H38" s="61">
        <f t="shared" si="41"/>
        <v>0.1111111111111111</v>
      </c>
      <c r="I38" s="59">
        <f t="shared" si="41"/>
        <v>5.5555555555555552E-2</v>
      </c>
      <c r="J38" s="112">
        <f t="shared" si="41"/>
        <v>0</v>
      </c>
      <c r="K38" s="74">
        <f t="shared" si="41"/>
        <v>0</v>
      </c>
      <c r="L38" s="61">
        <f t="shared" si="41"/>
        <v>0</v>
      </c>
      <c r="M38" s="59">
        <f t="shared" si="41"/>
        <v>0</v>
      </c>
      <c r="N38" s="112">
        <f t="shared" si="41"/>
        <v>0.33333333333333331</v>
      </c>
      <c r="O38" s="59">
        <f t="shared" si="41"/>
        <v>0.3888888888888889</v>
      </c>
      <c r="P38" s="86">
        <f>P37/18</f>
        <v>5.5555555555555552E-2</v>
      </c>
      <c r="Q38" s="60">
        <f t="shared" ref="Q38:S38" si="42">Q37/18</f>
        <v>0.5</v>
      </c>
      <c r="R38" s="60">
        <f t="shared" si="42"/>
        <v>0.55555555555555558</v>
      </c>
      <c r="S38" s="62">
        <f t="shared" si="42"/>
        <v>1.1111111111111112</v>
      </c>
      <c r="T38" s="129">
        <f>S37/253</f>
        <v>7.9051383399209488E-2</v>
      </c>
      <c r="U38" s="131"/>
    </row>
    <row r="39" spans="1:21" ht="15" customHeight="1" x14ac:dyDescent="0.15">
      <c r="A39" s="3" t="s">
        <v>28</v>
      </c>
      <c r="B39" s="57">
        <f>SUM('志賀町 :七尾市'!B39)</f>
        <v>3</v>
      </c>
      <c r="C39" s="75">
        <f>SUM('志賀町 :七尾市'!C39)</f>
        <v>2</v>
      </c>
      <c r="D39" s="57">
        <f>SUM('志賀町 :七尾市'!D39)</f>
        <v>2</v>
      </c>
      <c r="E39" s="58">
        <f>SUM('志賀町 :七尾市'!E39)</f>
        <v>0</v>
      </c>
      <c r="F39" s="113">
        <f>SUM('志賀町 :七尾市'!F39)</f>
        <v>1</v>
      </c>
      <c r="G39" s="75">
        <f>SUM('志賀町 :七尾市'!G39)</f>
        <v>2</v>
      </c>
      <c r="H39" s="57">
        <f>SUM('志賀町 :七尾市'!H39)</f>
        <v>4</v>
      </c>
      <c r="I39" s="58">
        <f>SUM('志賀町 :七尾市'!I39)</f>
        <v>3</v>
      </c>
      <c r="J39" s="113">
        <f>SUM('志賀町 :七尾市'!J39)</f>
        <v>6</v>
      </c>
      <c r="K39" s="75">
        <f>SUM('志賀町 :七尾市'!K39)</f>
        <v>11</v>
      </c>
      <c r="L39" s="57">
        <f>SUM('志賀町 :七尾市'!L39)</f>
        <v>9</v>
      </c>
      <c r="M39" s="58">
        <f>SUM('志賀町 :七尾市'!M39)</f>
        <v>16</v>
      </c>
      <c r="N39" s="113">
        <f>SUM('志賀町 :七尾市'!N39)</f>
        <v>18</v>
      </c>
      <c r="O39" s="58">
        <f>SUM('志賀町 :七尾市'!O39)</f>
        <v>23</v>
      </c>
      <c r="P39" s="87">
        <f>SUM('志賀町 :七尾市'!P39)</f>
        <v>7</v>
      </c>
      <c r="Q39" s="54">
        <f>B39+D39+F39+H39+J39+L39+N39</f>
        <v>43</v>
      </c>
      <c r="R39" s="54">
        <f>C39+E39+G39+I39+K39+M39+O39</f>
        <v>57</v>
      </c>
      <c r="S39" s="54">
        <f>SUM(P39:R39)</f>
        <v>107</v>
      </c>
      <c r="T39" s="6"/>
      <c r="U39" s="7"/>
    </row>
    <row r="40" spans="1:21" ht="15" customHeight="1" thickBot="1" x14ac:dyDescent="0.2">
      <c r="A40" s="1" t="s">
        <v>12</v>
      </c>
      <c r="B40" s="43">
        <f t="shared" ref="B40:O40" si="43">B39/118</f>
        <v>2.5423728813559324E-2</v>
      </c>
      <c r="C40" s="72">
        <f t="shared" si="43"/>
        <v>1.6949152542372881E-2</v>
      </c>
      <c r="D40" s="43">
        <f t="shared" si="43"/>
        <v>1.6949152542372881E-2</v>
      </c>
      <c r="E40" s="41">
        <f t="shared" si="43"/>
        <v>0</v>
      </c>
      <c r="F40" s="110">
        <f t="shared" si="43"/>
        <v>8.4745762711864406E-3</v>
      </c>
      <c r="G40" s="72">
        <f t="shared" si="43"/>
        <v>1.6949152542372881E-2</v>
      </c>
      <c r="H40" s="43">
        <f t="shared" si="43"/>
        <v>3.3898305084745763E-2</v>
      </c>
      <c r="I40" s="41">
        <f t="shared" si="43"/>
        <v>2.5423728813559324E-2</v>
      </c>
      <c r="J40" s="110">
        <f t="shared" si="43"/>
        <v>5.0847457627118647E-2</v>
      </c>
      <c r="K40" s="72">
        <f t="shared" si="43"/>
        <v>9.3220338983050849E-2</v>
      </c>
      <c r="L40" s="43">
        <f t="shared" si="43"/>
        <v>7.6271186440677971E-2</v>
      </c>
      <c r="M40" s="41">
        <f t="shared" si="43"/>
        <v>0.13559322033898305</v>
      </c>
      <c r="N40" s="110">
        <f t="shared" si="43"/>
        <v>0.15254237288135594</v>
      </c>
      <c r="O40" s="41">
        <f t="shared" si="43"/>
        <v>0.19491525423728814</v>
      </c>
      <c r="P40" s="85">
        <f>P39/118</f>
        <v>5.9322033898305086E-2</v>
      </c>
      <c r="Q40" s="18">
        <f t="shared" ref="Q40:S40" si="44">Q39/118</f>
        <v>0.36440677966101692</v>
      </c>
      <c r="R40" s="18">
        <f t="shared" si="44"/>
        <v>0.48305084745762711</v>
      </c>
      <c r="S40" s="38">
        <f t="shared" si="44"/>
        <v>0.90677966101694918</v>
      </c>
      <c r="T40" s="129">
        <f>S39/253</f>
        <v>0.42292490118577075</v>
      </c>
      <c r="U40" s="131"/>
    </row>
    <row r="41" spans="1:21" ht="20.100000000000001" customHeight="1" thickBot="1" x14ac:dyDescent="0.2">
      <c r="A41" s="23" t="s">
        <v>79</v>
      </c>
      <c r="B41" s="26">
        <f>SUM('志賀町 :七尾市'!B41)</f>
        <v>3</v>
      </c>
      <c r="C41" s="73">
        <f>SUM('志賀町 :七尾市'!C41)</f>
        <v>3</v>
      </c>
      <c r="D41" s="26">
        <f>SUM('志賀町 :七尾市'!D41)</f>
        <v>2</v>
      </c>
      <c r="E41" s="27">
        <f>SUM('志賀町 :七尾市'!E41)</f>
        <v>1</v>
      </c>
      <c r="F41" s="111">
        <f>SUM('志賀町 :七尾市'!F41)</f>
        <v>6</v>
      </c>
      <c r="G41" s="73">
        <f>SUM('志賀町 :七尾市'!G41)</f>
        <v>4</v>
      </c>
      <c r="H41" s="26">
        <f>SUM('志賀町 :七尾市'!H41)</f>
        <v>11</v>
      </c>
      <c r="I41" s="27">
        <f>SUM('志賀町 :七尾市'!I41)</f>
        <v>10</v>
      </c>
      <c r="J41" s="111">
        <f>SUM('志賀町 :七尾市'!J41)</f>
        <v>11</v>
      </c>
      <c r="K41" s="73">
        <f>SUM('志賀町 :七尾市'!K41)</f>
        <v>14</v>
      </c>
      <c r="L41" s="26">
        <f>SUM('志賀町 :七尾市'!L41)</f>
        <v>29</v>
      </c>
      <c r="M41" s="27">
        <f>SUM('志賀町 :七尾市'!M41)</f>
        <v>30</v>
      </c>
      <c r="N41" s="111">
        <f>SUM('志賀町 :七尾市'!N41)</f>
        <v>50</v>
      </c>
      <c r="O41" s="27">
        <f>SUM('志賀町 :七尾市'!O41)</f>
        <v>60</v>
      </c>
      <c r="P41" s="28">
        <f>SUM('志賀町 :七尾市'!P41)</f>
        <v>19</v>
      </c>
      <c r="Q41" s="17">
        <f>B41+D41+F41+H41+J41+L41+N41</f>
        <v>112</v>
      </c>
      <c r="R41" s="17">
        <f>C41+E41+G41+I41+K41+M41+O41</f>
        <v>122</v>
      </c>
      <c r="S41" s="17">
        <f>SUM(P41:R41)</f>
        <v>253</v>
      </c>
      <c r="T41" s="4"/>
      <c r="U41" s="5"/>
    </row>
    <row r="42" spans="1:21" ht="20.100000000000001" customHeight="1" thickBot="1" x14ac:dyDescent="0.2">
      <c r="A42" s="31" t="s">
        <v>12</v>
      </c>
      <c r="B42" s="47">
        <f>B41/253</f>
        <v>1.1857707509881422E-2</v>
      </c>
      <c r="C42" s="65">
        <f t="shared" ref="C42" si="45">C41/253</f>
        <v>1.1857707509881422E-2</v>
      </c>
      <c r="D42" s="47">
        <f t="shared" ref="D42" si="46">D41/253</f>
        <v>7.9051383399209481E-3</v>
      </c>
      <c r="E42" s="48">
        <f t="shared" ref="E42" si="47">E41/253</f>
        <v>3.952569169960474E-3</v>
      </c>
      <c r="F42" s="103">
        <f t="shared" ref="F42" si="48">F41/253</f>
        <v>2.3715415019762844E-2</v>
      </c>
      <c r="G42" s="65">
        <f t="shared" ref="G42" si="49">G41/253</f>
        <v>1.5810276679841896E-2</v>
      </c>
      <c r="H42" s="47">
        <f t="shared" ref="H42" si="50">H41/253</f>
        <v>4.3478260869565216E-2</v>
      </c>
      <c r="I42" s="48">
        <f t="shared" ref="I42" si="51">I41/253</f>
        <v>3.9525691699604744E-2</v>
      </c>
      <c r="J42" s="103">
        <f t="shared" ref="J42" si="52">J41/253</f>
        <v>4.3478260869565216E-2</v>
      </c>
      <c r="K42" s="65">
        <f t="shared" ref="K42" si="53">K41/253</f>
        <v>5.533596837944664E-2</v>
      </c>
      <c r="L42" s="47">
        <f t="shared" ref="L42" si="54">L41/253</f>
        <v>0.11462450592885376</v>
      </c>
      <c r="M42" s="48">
        <f t="shared" ref="M42" si="55">M41/253</f>
        <v>0.11857707509881422</v>
      </c>
      <c r="N42" s="103">
        <f t="shared" ref="N42" si="56">N41/253</f>
        <v>0.19762845849802371</v>
      </c>
      <c r="O42" s="48">
        <f t="shared" ref="O42" si="57">O41/253</f>
        <v>0.23715415019762845</v>
      </c>
      <c r="P42" s="78">
        <f t="shared" ref="P42" si="58">P41/253</f>
        <v>7.5098814229249009E-2</v>
      </c>
      <c r="Q42" s="45">
        <f t="shared" ref="Q42:R42" si="59">Q41/253</f>
        <v>0.44268774703557312</v>
      </c>
      <c r="R42" s="45">
        <f t="shared" si="59"/>
        <v>0.48221343873517786</v>
      </c>
      <c r="S42" s="46">
        <f>S41/253</f>
        <v>1</v>
      </c>
      <c r="T42" s="140">
        <v>100</v>
      </c>
      <c r="U42" s="141"/>
    </row>
    <row r="43" spans="1:21" ht="15" customHeight="1" x14ac:dyDescent="0.15">
      <c r="A43" s="32" t="s">
        <v>29</v>
      </c>
      <c r="B43" s="49">
        <f>SUM('志賀町 :七尾市'!B43)</f>
        <v>1</v>
      </c>
      <c r="C43" s="66">
        <f>SUM('志賀町 :七尾市'!C43)</f>
        <v>0</v>
      </c>
      <c r="D43" s="49">
        <f>SUM('志賀町 :七尾市'!D43)</f>
        <v>0</v>
      </c>
      <c r="E43" s="50">
        <f>SUM('志賀町 :七尾市'!E43)</f>
        <v>0</v>
      </c>
      <c r="F43" s="104">
        <f>SUM('志賀町 :七尾市'!F43)</f>
        <v>1</v>
      </c>
      <c r="G43" s="66">
        <f>SUM('志賀町 :七尾市'!G43)</f>
        <v>1</v>
      </c>
      <c r="H43" s="49">
        <f>SUM('志賀町 :七尾市'!H43)</f>
        <v>4</v>
      </c>
      <c r="I43" s="50">
        <f>SUM('志賀町 :七尾市'!I43)</f>
        <v>1</v>
      </c>
      <c r="J43" s="104">
        <f>SUM('志賀町 :七尾市'!J43)</f>
        <v>5</v>
      </c>
      <c r="K43" s="66">
        <f>SUM('志賀町 :七尾市'!K43)</f>
        <v>3</v>
      </c>
      <c r="L43" s="49">
        <f>SUM('志賀町 :七尾市'!L43)</f>
        <v>8</v>
      </c>
      <c r="M43" s="50">
        <f>SUM('志賀町 :七尾市'!M43)</f>
        <v>7</v>
      </c>
      <c r="N43" s="104">
        <f>SUM('志賀町 :七尾市'!N43)</f>
        <v>18</v>
      </c>
      <c r="O43" s="50">
        <f>SUM('志賀町 :七尾市'!O43)</f>
        <v>24</v>
      </c>
      <c r="P43" s="79">
        <f>SUM('志賀町 :七尾市'!P43)</f>
        <v>4</v>
      </c>
      <c r="Q43" s="51">
        <f>B43+D43+F43+H43+J43+L43+N43</f>
        <v>37</v>
      </c>
      <c r="R43" s="51">
        <f>C43+E43+G43+I43+K43+M43+O43</f>
        <v>36</v>
      </c>
      <c r="S43" s="51">
        <f>SUM(P43:R43)</f>
        <v>77</v>
      </c>
      <c r="T43" s="10"/>
      <c r="U43" s="11"/>
    </row>
    <row r="44" spans="1:21" ht="15" customHeight="1" x14ac:dyDescent="0.15">
      <c r="A44" s="3" t="s">
        <v>12</v>
      </c>
      <c r="B44" s="61">
        <f t="shared" ref="B44:O44" si="60">B43/60</f>
        <v>1.6666666666666666E-2</v>
      </c>
      <c r="C44" s="74">
        <f t="shared" si="60"/>
        <v>0</v>
      </c>
      <c r="D44" s="61">
        <f t="shared" si="60"/>
        <v>0</v>
      </c>
      <c r="E44" s="59">
        <f t="shared" si="60"/>
        <v>0</v>
      </c>
      <c r="F44" s="112">
        <f t="shared" si="60"/>
        <v>1.6666666666666666E-2</v>
      </c>
      <c r="G44" s="74">
        <f t="shared" si="60"/>
        <v>1.6666666666666666E-2</v>
      </c>
      <c r="H44" s="61">
        <f t="shared" si="60"/>
        <v>6.6666666666666666E-2</v>
      </c>
      <c r="I44" s="59">
        <f t="shared" si="60"/>
        <v>1.6666666666666666E-2</v>
      </c>
      <c r="J44" s="112">
        <f t="shared" si="60"/>
        <v>8.3333333333333329E-2</v>
      </c>
      <c r="K44" s="74">
        <f t="shared" si="60"/>
        <v>0.05</v>
      </c>
      <c r="L44" s="61">
        <f t="shared" si="60"/>
        <v>0.13333333333333333</v>
      </c>
      <c r="M44" s="59">
        <f t="shared" si="60"/>
        <v>0.11666666666666667</v>
      </c>
      <c r="N44" s="112">
        <f t="shared" si="60"/>
        <v>0.3</v>
      </c>
      <c r="O44" s="59">
        <f t="shared" si="60"/>
        <v>0.4</v>
      </c>
      <c r="P44" s="86">
        <f>P43/60</f>
        <v>6.6666666666666666E-2</v>
      </c>
      <c r="Q44" s="60">
        <f t="shared" ref="Q44:S44" si="61">Q43/60</f>
        <v>0.6166666666666667</v>
      </c>
      <c r="R44" s="60">
        <f t="shared" si="61"/>
        <v>0.6</v>
      </c>
      <c r="S44" s="62">
        <f t="shared" si="61"/>
        <v>1.2833333333333334</v>
      </c>
      <c r="T44" s="129">
        <f>S43/253</f>
        <v>0.30434782608695654</v>
      </c>
      <c r="U44" s="130"/>
    </row>
    <row r="45" spans="1:21" ht="15" customHeight="1" x14ac:dyDescent="0.15">
      <c r="A45" s="3" t="s">
        <v>30</v>
      </c>
      <c r="B45" s="57">
        <f>SUM('志賀町 :七尾市'!B45)</f>
        <v>1</v>
      </c>
      <c r="C45" s="75">
        <f>SUM('志賀町 :七尾市'!C45)</f>
        <v>3</v>
      </c>
      <c r="D45" s="57">
        <f>SUM('志賀町 :七尾市'!D45)</f>
        <v>1</v>
      </c>
      <c r="E45" s="58">
        <f>SUM('志賀町 :七尾市'!E45)</f>
        <v>1</v>
      </c>
      <c r="F45" s="113">
        <f>SUM('志賀町 :七尾市'!F45)</f>
        <v>2</v>
      </c>
      <c r="G45" s="75">
        <f>SUM('志賀町 :七尾市'!G45)</f>
        <v>2</v>
      </c>
      <c r="H45" s="57">
        <f>SUM('志賀町 :七尾市'!H45)</f>
        <v>3</v>
      </c>
      <c r="I45" s="58">
        <f>SUM('志賀町 :七尾市'!I45)</f>
        <v>2</v>
      </c>
      <c r="J45" s="113">
        <f>SUM('志賀町 :七尾市'!J45)</f>
        <v>4</v>
      </c>
      <c r="K45" s="75">
        <f>SUM('志賀町 :七尾市'!K45)</f>
        <v>4</v>
      </c>
      <c r="L45" s="57">
        <f>SUM('志賀町 :七尾市'!L45)</f>
        <v>7</v>
      </c>
      <c r="M45" s="58">
        <f>SUM('志賀町 :七尾市'!M45)</f>
        <v>6</v>
      </c>
      <c r="N45" s="113">
        <f>SUM('志賀町 :七尾市'!N45)</f>
        <v>8</v>
      </c>
      <c r="O45" s="58">
        <f>SUM('志賀町 :七尾市'!O45)</f>
        <v>2</v>
      </c>
      <c r="P45" s="87">
        <f>SUM('志賀町 :七尾市'!P45)</f>
        <v>3</v>
      </c>
      <c r="Q45" s="54">
        <f>B45+D45+F45+H45+J45+L45+N45</f>
        <v>26</v>
      </c>
      <c r="R45" s="54">
        <f>C45+E45+G45+I45+K45+M45+O45</f>
        <v>20</v>
      </c>
      <c r="S45" s="54">
        <f>SUM(P45:R45)</f>
        <v>49</v>
      </c>
      <c r="T45" s="14"/>
      <c r="U45" s="15"/>
    </row>
    <row r="46" spans="1:21" ht="15" customHeight="1" x14ac:dyDescent="0.15">
      <c r="A46" s="3" t="s">
        <v>12</v>
      </c>
      <c r="B46" s="61">
        <f t="shared" ref="B46:O46" si="62">B45/46</f>
        <v>2.1739130434782608E-2</v>
      </c>
      <c r="C46" s="74">
        <f t="shared" si="62"/>
        <v>6.5217391304347824E-2</v>
      </c>
      <c r="D46" s="61">
        <f t="shared" si="62"/>
        <v>2.1739130434782608E-2</v>
      </c>
      <c r="E46" s="59">
        <f t="shared" si="62"/>
        <v>2.1739130434782608E-2</v>
      </c>
      <c r="F46" s="112">
        <f t="shared" si="62"/>
        <v>4.3478260869565216E-2</v>
      </c>
      <c r="G46" s="74">
        <f t="shared" si="62"/>
        <v>4.3478260869565216E-2</v>
      </c>
      <c r="H46" s="61">
        <f t="shared" si="62"/>
        <v>6.5217391304347824E-2</v>
      </c>
      <c r="I46" s="59">
        <f t="shared" si="62"/>
        <v>4.3478260869565216E-2</v>
      </c>
      <c r="J46" s="112">
        <f t="shared" si="62"/>
        <v>8.6956521739130432E-2</v>
      </c>
      <c r="K46" s="74">
        <f t="shared" si="62"/>
        <v>8.6956521739130432E-2</v>
      </c>
      <c r="L46" s="61">
        <f t="shared" si="62"/>
        <v>0.15217391304347827</v>
      </c>
      <c r="M46" s="59">
        <f t="shared" si="62"/>
        <v>0.13043478260869565</v>
      </c>
      <c r="N46" s="112">
        <f t="shared" si="62"/>
        <v>0.17391304347826086</v>
      </c>
      <c r="O46" s="59">
        <f t="shared" si="62"/>
        <v>4.3478260869565216E-2</v>
      </c>
      <c r="P46" s="86">
        <f>P45/46</f>
        <v>6.5217391304347824E-2</v>
      </c>
      <c r="Q46" s="60">
        <f>Q45/46</f>
        <v>0.56521739130434778</v>
      </c>
      <c r="R46" s="60">
        <f>R45/46</f>
        <v>0.43478260869565216</v>
      </c>
      <c r="S46" s="62">
        <f>S45/46</f>
        <v>1.0652173913043479</v>
      </c>
      <c r="T46" s="129">
        <f>S45/253</f>
        <v>0.19367588932806323</v>
      </c>
      <c r="U46" s="131"/>
    </row>
    <row r="47" spans="1:21" ht="15" customHeight="1" x14ac:dyDescent="0.15">
      <c r="A47" s="3" t="s">
        <v>31</v>
      </c>
      <c r="B47" s="57">
        <f>SUM('志賀町 :七尾市'!B47)</f>
        <v>0</v>
      </c>
      <c r="C47" s="75">
        <f>SUM('志賀町 :七尾市'!C47)</f>
        <v>0</v>
      </c>
      <c r="D47" s="57">
        <f>SUM('志賀町 :七尾市'!D47)</f>
        <v>0</v>
      </c>
      <c r="E47" s="58">
        <f>SUM('志賀町 :七尾市'!E47)</f>
        <v>0</v>
      </c>
      <c r="F47" s="113">
        <f>SUM('志賀町 :七尾市'!F47)</f>
        <v>1</v>
      </c>
      <c r="G47" s="75">
        <f>SUM('志賀町 :七尾市'!G47)</f>
        <v>0</v>
      </c>
      <c r="H47" s="57">
        <f>SUM('志賀町 :七尾市'!H47)</f>
        <v>1</v>
      </c>
      <c r="I47" s="58">
        <f>SUM('志賀町 :七尾市'!I47)</f>
        <v>2</v>
      </c>
      <c r="J47" s="113">
        <f>SUM('志賀町 :七尾市'!J47)</f>
        <v>1</v>
      </c>
      <c r="K47" s="75">
        <f>SUM('志賀町 :七尾市'!K47)</f>
        <v>1</v>
      </c>
      <c r="L47" s="57">
        <f>SUM('志賀町 :七尾市'!L47)</f>
        <v>0</v>
      </c>
      <c r="M47" s="58">
        <f>SUM('志賀町 :七尾市'!M47)</f>
        <v>5</v>
      </c>
      <c r="N47" s="113">
        <f>SUM('志賀町 :七尾市'!N47)</f>
        <v>1</v>
      </c>
      <c r="O47" s="58">
        <f>SUM('志賀町 :七尾市'!O47)</f>
        <v>3</v>
      </c>
      <c r="P47" s="87">
        <f>SUM('志賀町 :七尾市'!P47)</f>
        <v>3</v>
      </c>
      <c r="Q47" s="54">
        <f>B47+D47+F47+H47+J47+L47+N47</f>
        <v>4</v>
      </c>
      <c r="R47" s="54">
        <f>C47+E47+G47+I47+K47+M47+O47</f>
        <v>11</v>
      </c>
      <c r="S47" s="54">
        <f>SUM(P47:R47)</f>
        <v>18</v>
      </c>
      <c r="T47" s="6"/>
      <c r="U47" s="7"/>
    </row>
    <row r="48" spans="1:21" ht="15" customHeight="1" x14ac:dyDescent="0.15">
      <c r="A48" s="3" t="s">
        <v>12</v>
      </c>
      <c r="B48" s="61">
        <f t="shared" ref="B48:O48" si="63">B47/18</f>
        <v>0</v>
      </c>
      <c r="C48" s="74">
        <f t="shared" si="63"/>
        <v>0</v>
      </c>
      <c r="D48" s="61">
        <f t="shared" si="63"/>
        <v>0</v>
      </c>
      <c r="E48" s="59">
        <f t="shared" si="63"/>
        <v>0</v>
      </c>
      <c r="F48" s="112">
        <f t="shared" si="63"/>
        <v>5.5555555555555552E-2</v>
      </c>
      <c r="G48" s="74">
        <f t="shared" si="63"/>
        <v>0</v>
      </c>
      <c r="H48" s="61">
        <f t="shared" si="63"/>
        <v>5.5555555555555552E-2</v>
      </c>
      <c r="I48" s="59">
        <f t="shared" si="63"/>
        <v>0.1111111111111111</v>
      </c>
      <c r="J48" s="112">
        <f t="shared" si="63"/>
        <v>5.5555555555555552E-2</v>
      </c>
      <c r="K48" s="74">
        <f t="shared" si="63"/>
        <v>5.5555555555555552E-2</v>
      </c>
      <c r="L48" s="61">
        <f t="shared" si="63"/>
        <v>0</v>
      </c>
      <c r="M48" s="59">
        <f t="shared" si="63"/>
        <v>0.27777777777777779</v>
      </c>
      <c r="N48" s="112">
        <f t="shared" si="63"/>
        <v>5.5555555555555552E-2</v>
      </c>
      <c r="O48" s="59">
        <f t="shared" si="63"/>
        <v>0.16666666666666666</v>
      </c>
      <c r="P48" s="86">
        <f>P47/18</f>
        <v>0.16666666666666666</v>
      </c>
      <c r="Q48" s="60">
        <f t="shared" ref="Q48:S48" si="64">Q47/18</f>
        <v>0.22222222222222221</v>
      </c>
      <c r="R48" s="60">
        <f t="shared" si="64"/>
        <v>0.61111111111111116</v>
      </c>
      <c r="S48" s="62">
        <f t="shared" si="64"/>
        <v>1</v>
      </c>
      <c r="T48" s="129">
        <f>S47/253</f>
        <v>7.1146245059288543E-2</v>
      </c>
      <c r="U48" s="131"/>
    </row>
    <row r="49" spans="1:23" ht="15" customHeight="1" x14ac:dyDescent="0.15">
      <c r="A49" s="3" t="s">
        <v>32</v>
      </c>
      <c r="B49" s="57">
        <f>SUM('志賀町 :七尾市'!B49)</f>
        <v>0</v>
      </c>
      <c r="C49" s="75">
        <f>SUM('志賀町 :七尾市'!C49)</f>
        <v>0</v>
      </c>
      <c r="D49" s="57">
        <f>SUM('志賀町 :七尾市'!D49)</f>
        <v>0</v>
      </c>
      <c r="E49" s="58">
        <f>SUM('志賀町 :七尾市'!E49)</f>
        <v>0</v>
      </c>
      <c r="F49" s="113">
        <f>SUM('志賀町 :七尾市'!F49)</f>
        <v>0</v>
      </c>
      <c r="G49" s="75">
        <f>SUM('志賀町 :七尾市'!G49)</f>
        <v>0</v>
      </c>
      <c r="H49" s="57">
        <f>SUM('志賀町 :七尾市'!H49)</f>
        <v>3</v>
      </c>
      <c r="I49" s="58">
        <f>SUM('志賀町 :七尾市'!I49)</f>
        <v>2</v>
      </c>
      <c r="J49" s="113">
        <f>SUM('志賀町 :七尾市'!J49)</f>
        <v>0</v>
      </c>
      <c r="K49" s="75">
        <f>SUM('志賀町 :七尾市'!K49)</f>
        <v>0</v>
      </c>
      <c r="L49" s="57">
        <f>SUM('志賀町 :七尾市'!L49)</f>
        <v>4</v>
      </c>
      <c r="M49" s="58">
        <f>SUM('志賀町 :七尾市'!M49)</f>
        <v>1</v>
      </c>
      <c r="N49" s="113">
        <f>SUM('志賀町 :七尾市'!N49)</f>
        <v>3</v>
      </c>
      <c r="O49" s="58">
        <f>SUM('志賀町 :七尾市'!O49)</f>
        <v>9</v>
      </c>
      <c r="P49" s="87">
        <f>SUM('志賀町 :七尾市'!P49)</f>
        <v>1</v>
      </c>
      <c r="Q49" s="54">
        <f>B49+D49+F49+H49+J49+L49+N49</f>
        <v>10</v>
      </c>
      <c r="R49" s="54">
        <f>C49+E49+G49+I49+K49+M49+O49</f>
        <v>12</v>
      </c>
      <c r="S49" s="54">
        <f>SUM(P49:R49)</f>
        <v>23</v>
      </c>
      <c r="T49" s="6"/>
      <c r="U49" s="7"/>
    </row>
    <row r="50" spans="1:23" ht="15" customHeight="1" x14ac:dyDescent="0.15">
      <c r="A50" s="3" t="s">
        <v>12</v>
      </c>
      <c r="B50" s="61">
        <f t="shared" ref="B50:O50" si="65">B49/22</f>
        <v>0</v>
      </c>
      <c r="C50" s="74">
        <f t="shared" si="65"/>
        <v>0</v>
      </c>
      <c r="D50" s="61">
        <f t="shared" si="65"/>
        <v>0</v>
      </c>
      <c r="E50" s="59">
        <f t="shared" si="65"/>
        <v>0</v>
      </c>
      <c r="F50" s="112">
        <f t="shared" si="65"/>
        <v>0</v>
      </c>
      <c r="G50" s="74">
        <f t="shared" si="65"/>
        <v>0</v>
      </c>
      <c r="H50" s="61">
        <f t="shared" si="65"/>
        <v>0.13636363636363635</v>
      </c>
      <c r="I50" s="59">
        <f t="shared" si="65"/>
        <v>9.0909090909090912E-2</v>
      </c>
      <c r="J50" s="112">
        <f t="shared" si="65"/>
        <v>0</v>
      </c>
      <c r="K50" s="74">
        <f t="shared" si="65"/>
        <v>0</v>
      </c>
      <c r="L50" s="61">
        <f t="shared" si="65"/>
        <v>0.18181818181818182</v>
      </c>
      <c r="M50" s="59">
        <f t="shared" si="65"/>
        <v>4.5454545454545456E-2</v>
      </c>
      <c r="N50" s="112">
        <f t="shared" si="65"/>
        <v>0.13636363636363635</v>
      </c>
      <c r="O50" s="59">
        <f t="shared" si="65"/>
        <v>0.40909090909090912</v>
      </c>
      <c r="P50" s="86">
        <f>P49/22</f>
        <v>4.5454545454545456E-2</v>
      </c>
      <c r="Q50" s="60">
        <f t="shared" ref="Q50:S50" si="66">Q49/22</f>
        <v>0.45454545454545453</v>
      </c>
      <c r="R50" s="60">
        <f t="shared" si="66"/>
        <v>0.54545454545454541</v>
      </c>
      <c r="S50" s="62">
        <f t="shared" si="66"/>
        <v>1.0454545454545454</v>
      </c>
      <c r="T50" s="129">
        <f>S49/253</f>
        <v>9.0909090909090912E-2</v>
      </c>
      <c r="U50" s="131"/>
      <c r="W50" t="s">
        <v>89</v>
      </c>
    </row>
    <row r="51" spans="1:23" ht="15" customHeight="1" x14ac:dyDescent="0.15">
      <c r="A51" s="3" t="s">
        <v>33</v>
      </c>
      <c r="B51" s="57">
        <f>SUM('志賀町 :七尾市'!B51)</f>
        <v>1</v>
      </c>
      <c r="C51" s="75">
        <f>SUM('志賀町 :七尾市'!C51)</f>
        <v>0</v>
      </c>
      <c r="D51" s="57">
        <f>SUM('志賀町 :七尾市'!D51)</f>
        <v>1</v>
      </c>
      <c r="E51" s="58">
        <f>SUM('志賀町 :七尾市'!E51)</f>
        <v>0</v>
      </c>
      <c r="F51" s="113">
        <f>SUM('志賀町 :七尾市'!F51)</f>
        <v>2</v>
      </c>
      <c r="G51" s="75">
        <f>SUM('志賀町 :七尾市'!G51)</f>
        <v>1</v>
      </c>
      <c r="H51" s="57">
        <f>SUM('志賀町 :七尾市'!H51)</f>
        <v>0</v>
      </c>
      <c r="I51" s="58">
        <f>SUM('志賀町 :七尾市'!I51)</f>
        <v>3</v>
      </c>
      <c r="J51" s="113">
        <f>SUM('志賀町 :七尾市'!J51)</f>
        <v>1</v>
      </c>
      <c r="K51" s="75">
        <f>SUM('志賀町 :七尾市'!K51)</f>
        <v>6</v>
      </c>
      <c r="L51" s="57">
        <f>SUM('志賀町 :七尾市'!L51)</f>
        <v>9</v>
      </c>
      <c r="M51" s="58">
        <f>SUM('志賀町 :七尾市'!M51)</f>
        <v>11</v>
      </c>
      <c r="N51" s="113">
        <f>SUM('志賀町 :七尾市'!N51)</f>
        <v>20</v>
      </c>
      <c r="O51" s="58">
        <f>SUM('志賀町 :七尾市'!O51)</f>
        <v>22</v>
      </c>
      <c r="P51" s="87">
        <f>SUM('志賀町 :七尾市'!P51)</f>
        <v>8</v>
      </c>
      <c r="Q51" s="54">
        <f>B51+D51+F51+H51+J51+L51+N51</f>
        <v>34</v>
      </c>
      <c r="R51" s="54">
        <f>C51+E51+G51+I51+K51+M51+O51</f>
        <v>43</v>
      </c>
      <c r="S51" s="54">
        <f>SUM(P51:R51)</f>
        <v>85</v>
      </c>
      <c r="T51" s="6"/>
      <c r="U51" s="7"/>
    </row>
    <row r="52" spans="1:23" ht="15" customHeight="1" thickBot="1" x14ac:dyDescent="0.2">
      <c r="A52" s="2" t="s">
        <v>12</v>
      </c>
      <c r="B52" s="93">
        <f t="shared" ref="B52:O52" si="67">B51/68</f>
        <v>1.4705882352941176E-2</v>
      </c>
      <c r="C52" s="94">
        <f t="shared" si="67"/>
        <v>0</v>
      </c>
      <c r="D52" s="93">
        <f t="shared" si="67"/>
        <v>1.4705882352941176E-2</v>
      </c>
      <c r="E52" s="98">
        <f t="shared" si="67"/>
        <v>0</v>
      </c>
      <c r="F52" s="114">
        <f t="shared" si="67"/>
        <v>2.9411764705882353E-2</v>
      </c>
      <c r="G52" s="94">
        <f t="shared" si="67"/>
        <v>1.4705882352941176E-2</v>
      </c>
      <c r="H52" s="93">
        <f t="shared" si="67"/>
        <v>0</v>
      </c>
      <c r="I52" s="98">
        <f t="shared" si="67"/>
        <v>4.4117647058823532E-2</v>
      </c>
      <c r="J52" s="114">
        <f t="shared" si="67"/>
        <v>1.4705882352941176E-2</v>
      </c>
      <c r="K52" s="94">
        <f t="shared" si="67"/>
        <v>8.8235294117647065E-2</v>
      </c>
      <c r="L52" s="93">
        <f t="shared" si="67"/>
        <v>0.13235294117647059</v>
      </c>
      <c r="M52" s="98">
        <f t="shared" si="67"/>
        <v>0.16176470588235295</v>
      </c>
      <c r="N52" s="114">
        <f t="shared" si="67"/>
        <v>0.29411764705882354</v>
      </c>
      <c r="O52" s="98">
        <f t="shared" si="67"/>
        <v>0.3235294117647059</v>
      </c>
      <c r="P52" s="95">
        <f>P51/68</f>
        <v>0.11764705882352941</v>
      </c>
      <c r="Q52" s="96">
        <f t="shared" ref="Q52:S52" si="68">Q51/68</f>
        <v>0.5</v>
      </c>
      <c r="R52" s="96">
        <f t="shared" si="68"/>
        <v>0.63235294117647056</v>
      </c>
      <c r="S52" s="92">
        <f t="shared" si="68"/>
        <v>1.25</v>
      </c>
      <c r="T52" s="132">
        <f>S51/253</f>
        <v>0.33596837944664032</v>
      </c>
      <c r="U52" s="133"/>
    </row>
  </sheetData>
  <mergeCells count="49">
    <mergeCell ref="Q3:S3"/>
    <mergeCell ref="Q1:T1"/>
    <mergeCell ref="Q4:S4"/>
    <mergeCell ref="Q5:S5"/>
    <mergeCell ref="T3:U6"/>
    <mergeCell ref="T40:U40"/>
    <mergeCell ref="T42:U42"/>
    <mergeCell ref="T20:U20"/>
    <mergeCell ref="T22:U22"/>
    <mergeCell ref="T24:U24"/>
    <mergeCell ref="T26:U26"/>
    <mergeCell ref="T28:U28"/>
    <mergeCell ref="T30:U30"/>
    <mergeCell ref="T32:U32"/>
    <mergeCell ref="T34:U34"/>
    <mergeCell ref="T36:U36"/>
    <mergeCell ref="T38:U38"/>
    <mergeCell ref="T12:U12"/>
    <mergeCell ref="T14:U14"/>
    <mergeCell ref="T16:U16"/>
    <mergeCell ref="T18:U18"/>
    <mergeCell ref="T7:U10"/>
    <mergeCell ref="T44:U44"/>
    <mergeCell ref="T46:U46"/>
    <mergeCell ref="T48:U48"/>
    <mergeCell ref="T50:U50"/>
    <mergeCell ref="T52:U52"/>
    <mergeCell ref="A2:P2"/>
    <mergeCell ref="B3:C3"/>
    <mergeCell ref="D3:E3"/>
    <mergeCell ref="F3:G3"/>
    <mergeCell ref="H3:I3"/>
    <mergeCell ref="J3:K3"/>
    <mergeCell ref="L3:M3"/>
    <mergeCell ref="N3:O3"/>
    <mergeCell ref="N4:O4"/>
    <mergeCell ref="B5:C5"/>
    <mergeCell ref="D5:E5"/>
    <mergeCell ref="F5:G5"/>
    <mergeCell ref="H5:I5"/>
    <mergeCell ref="J5:K5"/>
    <mergeCell ref="L5:M5"/>
    <mergeCell ref="N5:O5"/>
    <mergeCell ref="B4:C4"/>
    <mergeCell ref="D4:E4"/>
    <mergeCell ref="F4:G4"/>
    <mergeCell ref="H4:I4"/>
    <mergeCell ref="J4:K4"/>
    <mergeCell ref="L4:M4"/>
  </mergeCells>
  <phoneticPr fontId="2"/>
  <pageMargins left="0.62992125984251968" right="0.23622047244094491" top="0.55118110236220474" bottom="0.15748031496062992" header="0.31496062992125984" footer="0.31496062992125984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C80BA-0C53-4B7E-85DE-8BDA9D2D9A1A}">
  <dimension ref="A1:T52"/>
  <sheetViews>
    <sheetView zoomScale="75" zoomScaleNormal="75" workbookViewId="0">
      <selection activeCell="B23" sqref="B23"/>
    </sheetView>
  </sheetViews>
  <sheetFormatPr defaultRowHeight="13.5" x14ac:dyDescent="0.15"/>
  <cols>
    <col min="1" max="1" width="14.25" customWidth="1"/>
  </cols>
  <sheetData>
    <row r="1" spans="1:20" ht="15.95" customHeight="1" x14ac:dyDescent="0.15">
      <c r="A1" t="s">
        <v>90</v>
      </c>
      <c r="O1" t="s">
        <v>91</v>
      </c>
      <c r="Q1" t="s">
        <v>92</v>
      </c>
    </row>
    <row r="2" spans="1:20" ht="16.5" customHeight="1" x14ac:dyDescent="0.15"/>
    <row r="3" spans="1:20" ht="19.5" customHeight="1" x14ac:dyDescent="0.15">
      <c r="A3" t="s">
        <v>93</v>
      </c>
      <c r="B3" t="s">
        <v>2</v>
      </c>
      <c r="D3" t="s">
        <v>3</v>
      </c>
      <c r="F3" t="s">
        <v>4</v>
      </c>
      <c r="H3" t="s">
        <v>5</v>
      </c>
      <c r="J3" t="s">
        <v>6</v>
      </c>
      <c r="L3" t="s">
        <v>7</v>
      </c>
      <c r="N3" t="s">
        <v>8</v>
      </c>
      <c r="P3" t="s">
        <v>9</v>
      </c>
      <c r="Q3" t="s">
        <v>10</v>
      </c>
      <c r="T3" t="s">
        <v>34</v>
      </c>
    </row>
    <row r="4" spans="1:20" ht="15.95" customHeight="1" x14ac:dyDescent="0.15">
      <c r="A4" t="s">
        <v>94</v>
      </c>
      <c r="B4">
        <v>1</v>
      </c>
      <c r="D4">
        <v>2</v>
      </c>
      <c r="F4">
        <v>7</v>
      </c>
      <c r="H4">
        <v>14</v>
      </c>
      <c r="J4">
        <v>10</v>
      </c>
      <c r="L4">
        <v>43</v>
      </c>
      <c r="N4">
        <v>62</v>
      </c>
      <c r="P4">
        <v>6</v>
      </c>
      <c r="Q4">
        <v>145</v>
      </c>
    </row>
    <row r="5" spans="1:20" ht="15" customHeight="1" x14ac:dyDescent="0.15">
      <c r="A5" t="s">
        <v>95</v>
      </c>
      <c r="B5">
        <v>6.8965517241379309E-3</v>
      </c>
      <c r="D5">
        <v>1.3792447446019214E-2</v>
      </c>
      <c r="F5">
        <v>4.8275862068965517E-2</v>
      </c>
      <c r="H5">
        <v>9.6551724137931033E-2</v>
      </c>
      <c r="J5">
        <v>6.8965517241379309E-2</v>
      </c>
      <c r="L5">
        <v>0.29655172413793102</v>
      </c>
      <c r="N5">
        <v>0.42758620689655175</v>
      </c>
      <c r="P5">
        <v>4.1379310344827586E-2</v>
      </c>
      <c r="Q5">
        <v>1</v>
      </c>
    </row>
    <row r="6" spans="1:20" x14ac:dyDescent="0.15">
      <c r="A6" t="s">
        <v>96</v>
      </c>
      <c r="B6" t="s">
        <v>14</v>
      </c>
      <c r="C6" t="s">
        <v>15</v>
      </c>
      <c r="D6" t="s">
        <v>14</v>
      </c>
      <c r="E6" t="s">
        <v>15</v>
      </c>
      <c r="F6" t="s">
        <v>14</v>
      </c>
      <c r="G6" t="s">
        <v>15</v>
      </c>
      <c r="H6" t="s">
        <v>14</v>
      </c>
      <c r="I6" t="s">
        <v>15</v>
      </c>
      <c r="J6" t="s">
        <v>14</v>
      </c>
      <c r="K6" t="s">
        <v>15</v>
      </c>
      <c r="L6" t="s">
        <v>14</v>
      </c>
      <c r="M6" t="s">
        <v>15</v>
      </c>
      <c r="N6" t="s">
        <v>14</v>
      </c>
      <c r="O6" t="s">
        <v>15</v>
      </c>
      <c r="P6" t="s">
        <v>9</v>
      </c>
      <c r="Q6" t="s">
        <v>14</v>
      </c>
      <c r="R6" t="s">
        <v>15</v>
      </c>
      <c r="S6" t="s">
        <v>16</v>
      </c>
    </row>
    <row r="7" spans="1:20" ht="15.95" customHeight="1" x14ac:dyDescent="0.15">
      <c r="A7" t="s">
        <v>94</v>
      </c>
      <c r="B7">
        <v>1</v>
      </c>
      <c r="C7">
        <v>0</v>
      </c>
      <c r="D7">
        <v>1</v>
      </c>
      <c r="E7">
        <v>1</v>
      </c>
      <c r="F7">
        <v>4</v>
      </c>
      <c r="G7">
        <v>3</v>
      </c>
      <c r="H7">
        <v>7</v>
      </c>
      <c r="I7">
        <v>7</v>
      </c>
      <c r="J7">
        <v>5</v>
      </c>
      <c r="K7">
        <v>5</v>
      </c>
      <c r="L7">
        <v>23</v>
      </c>
      <c r="M7">
        <v>20</v>
      </c>
      <c r="N7">
        <v>30</v>
      </c>
      <c r="O7">
        <v>32</v>
      </c>
      <c r="P7">
        <v>6</v>
      </c>
      <c r="Q7">
        <v>71</v>
      </c>
      <c r="R7">
        <v>68</v>
      </c>
      <c r="S7">
        <v>145</v>
      </c>
    </row>
    <row r="8" spans="1:20" x14ac:dyDescent="0.15">
      <c r="A8" t="s">
        <v>95</v>
      </c>
      <c r="B8">
        <v>6.8965517241379309E-3</v>
      </c>
      <c r="C8">
        <v>0</v>
      </c>
      <c r="D8">
        <v>6.8965517241379309E-3</v>
      </c>
      <c r="E8">
        <v>6.8965517241379309E-3</v>
      </c>
      <c r="F8">
        <v>2.7586206896551724E-2</v>
      </c>
      <c r="G8">
        <v>2.0689655172413793E-2</v>
      </c>
      <c r="H8">
        <v>4.8275862068965517E-2</v>
      </c>
      <c r="I8">
        <v>4.8275862068965517E-2</v>
      </c>
      <c r="J8">
        <v>3.4482758620689655E-2</v>
      </c>
      <c r="K8">
        <v>3.4482758620689655E-2</v>
      </c>
      <c r="L8">
        <v>0.15862068965517243</v>
      </c>
      <c r="M8">
        <v>0.13793103448275862</v>
      </c>
      <c r="N8">
        <v>0.20689655172413793</v>
      </c>
      <c r="O8">
        <v>0.22068965517241379</v>
      </c>
      <c r="P8">
        <v>4.1379310344827586E-2</v>
      </c>
      <c r="Q8">
        <v>0.48965517241379308</v>
      </c>
      <c r="R8">
        <v>0.4689655172413793</v>
      </c>
      <c r="S8">
        <v>100</v>
      </c>
    </row>
    <row r="9" spans="1:20" x14ac:dyDescent="0.15">
      <c r="A9" t="s">
        <v>97</v>
      </c>
      <c r="B9">
        <v>1</v>
      </c>
      <c r="C9">
        <v>0</v>
      </c>
      <c r="D9">
        <v>1</v>
      </c>
      <c r="E9">
        <v>1</v>
      </c>
      <c r="F9">
        <v>4</v>
      </c>
      <c r="G9">
        <v>3</v>
      </c>
      <c r="H9">
        <v>7</v>
      </c>
      <c r="I9">
        <v>7</v>
      </c>
      <c r="J9">
        <v>5</v>
      </c>
      <c r="K9">
        <v>5</v>
      </c>
      <c r="L9">
        <v>23</v>
      </c>
      <c r="M9">
        <v>19</v>
      </c>
      <c r="N9">
        <v>31</v>
      </c>
      <c r="O9">
        <v>32</v>
      </c>
      <c r="P9">
        <v>5</v>
      </c>
      <c r="Q9">
        <v>72</v>
      </c>
      <c r="R9">
        <v>67</v>
      </c>
      <c r="S9">
        <v>144</v>
      </c>
    </row>
    <row r="10" spans="1:20" x14ac:dyDescent="0.15">
      <c r="A10" t="s">
        <v>95</v>
      </c>
      <c r="B10">
        <v>6.9444444444444441E-3</v>
      </c>
      <c r="C10">
        <v>0</v>
      </c>
      <c r="D10">
        <v>6.9444444444444441E-3</v>
      </c>
      <c r="E10">
        <v>6.9444444444444441E-3</v>
      </c>
      <c r="F10">
        <v>2.7777777777777776E-2</v>
      </c>
      <c r="G10">
        <v>2.0833333333333332E-2</v>
      </c>
      <c r="H10">
        <v>4.8611111111111112E-2</v>
      </c>
      <c r="I10">
        <v>4.8611111111111112E-2</v>
      </c>
      <c r="J10">
        <v>3.4722222222222224E-2</v>
      </c>
      <c r="K10">
        <v>3.4722222222222224E-2</v>
      </c>
      <c r="L10">
        <v>0.15972222222222221</v>
      </c>
      <c r="M10">
        <v>0.13194444444444445</v>
      </c>
      <c r="N10">
        <v>0.21527777777777779</v>
      </c>
      <c r="O10">
        <v>0.22222222222222221</v>
      </c>
      <c r="P10">
        <v>3.4722222222222224E-2</v>
      </c>
      <c r="Q10">
        <v>0.5</v>
      </c>
      <c r="R10">
        <v>0.46527777777777779</v>
      </c>
      <c r="S10">
        <v>100</v>
      </c>
      <c r="T10">
        <v>1</v>
      </c>
    </row>
    <row r="11" spans="1:20" x14ac:dyDescent="0.15">
      <c r="A11" t="s">
        <v>98</v>
      </c>
      <c r="B11">
        <v>0</v>
      </c>
      <c r="C11">
        <v>0</v>
      </c>
      <c r="D11">
        <v>0</v>
      </c>
      <c r="E11">
        <v>0</v>
      </c>
      <c r="F11">
        <v>2</v>
      </c>
      <c r="G11">
        <v>0</v>
      </c>
      <c r="H11">
        <v>0</v>
      </c>
      <c r="I11">
        <v>1</v>
      </c>
      <c r="J11">
        <v>2</v>
      </c>
      <c r="K11">
        <v>0</v>
      </c>
      <c r="L11">
        <v>4</v>
      </c>
      <c r="M11">
        <v>2</v>
      </c>
      <c r="N11">
        <v>11</v>
      </c>
      <c r="O11">
        <v>6</v>
      </c>
      <c r="P11">
        <v>3</v>
      </c>
      <c r="Q11">
        <v>19</v>
      </c>
      <c r="R11">
        <v>9</v>
      </c>
      <c r="S11">
        <v>31</v>
      </c>
    </row>
    <row r="12" spans="1:20" x14ac:dyDescent="0.15">
      <c r="A12" t="s">
        <v>95</v>
      </c>
      <c r="T12">
        <v>0.29523809523809524</v>
      </c>
    </row>
    <row r="13" spans="1:20" ht="15" customHeight="1" x14ac:dyDescent="0.15">
      <c r="A13" t="s">
        <v>99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1</v>
      </c>
      <c r="I13">
        <v>0</v>
      </c>
      <c r="J13">
        <v>0</v>
      </c>
      <c r="K13">
        <v>1</v>
      </c>
      <c r="L13">
        <v>3</v>
      </c>
      <c r="M13">
        <v>6</v>
      </c>
      <c r="N13">
        <v>6</v>
      </c>
      <c r="O13">
        <v>8</v>
      </c>
      <c r="P13">
        <v>0</v>
      </c>
      <c r="Q13">
        <v>10</v>
      </c>
      <c r="R13">
        <v>15</v>
      </c>
      <c r="S13">
        <v>25</v>
      </c>
    </row>
    <row r="14" spans="1:20" ht="15" customHeight="1" x14ac:dyDescent="0.15">
      <c r="A14" t="s">
        <v>95</v>
      </c>
      <c r="T14">
        <v>0.23809523809523808</v>
      </c>
    </row>
    <row r="15" spans="1:20" ht="14.1" customHeight="1" x14ac:dyDescent="0.15">
      <c r="A15" t="s">
        <v>100</v>
      </c>
      <c r="B15">
        <v>0</v>
      </c>
      <c r="C15">
        <v>0</v>
      </c>
      <c r="D15">
        <v>1</v>
      </c>
      <c r="E15">
        <v>0</v>
      </c>
      <c r="F15">
        <v>1</v>
      </c>
      <c r="G15">
        <v>1</v>
      </c>
      <c r="H15">
        <v>2</v>
      </c>
      <c r="I15">
        <v>0</v>
      </c>
      <c r="J15">
        <v>2</v>
      </c>
      <c r="K15">
        <v>1</v>
      </c>
      <c r="L15">
        <v>7</v>
      </c>
      <c r="M15">
        <v>5</v>
      </c>
      <c r="N15">
        <v>6</v>
      </c>
      <c r="O15">
        <v>11</v>
      </c>
      <c r="P15">
        <v>2</v>
      </c>
      <c r="Q15">
        <v>19</v>
      </c>
      <c r="R15">
        <v>18</v>
      </c>
      <c r="S15">
        <v>39</v>
      </c>
    </row>
    <row r="16" spans="1:20" ht="15" customHeight="1" x14ac:dyDescent="0.15">
      <c r="A16" t="s">
        <v>95</v>
      </c>
      <c r="T16">
        <v>0.37142857142857144</v>
      </c>
    </row>
    <row r="17" spans="1:20" ht="19.5" customHeight="1" x14ac:dyDescent="0.15">
      <c r="A17" t="s">
        <v>101</v>
      </c>
      <c r="B17">
        <v>1</v>
      </c>
      <c r="C17">
        <v>0</v>
      </c>
      <c r="D17">
        <v>0</v>
      </c>
      <c r="E17">
        <v>1</v>
      </c>
      <c r="F17">
        <v>1</v>
      </c>
      <c r="G17">
        <v>2</v>
      </c>
      <c r="H17">
        <v>4</v>
      </c>
      <c r="I17">
        <v>6</v>
      </c>
      <c r="J17">
        <v>1</v>
      </c>
      <c r="K17">
        <v>3</v>
      </c>
      <c r="L17">
        <v>9</v>
      </c>
      <c r="M17">
        <v>6</v>
      </c>
      <c r="N17">
        <v>8</v>
      </c>
      <c r="O17">
        <v>7</v>
      </c>
      <c r="P17">
        <v>0</v>
      </c>
      <c r="Q17">
        <v>24</v>
      </c>
      <c r="R17">
        <v>25</v>
      </c>
      <c r="S17">
        <v>49</v>
      </c>
    </row>
    <row r="18" spans="1:20" ht="19.5" customHeight="1" x14ac:dyDescent="0.15">
      <c r="A18" t="s">
        <v>95</v>
      </c>
      <c r="T18">
        <v>0.46666666666666667</v>
      </c>
    </row>
    <row r="19" spans="1:20" ht="16.5" customHeight="1" x14ac:dyDescent="0.15">
      <c r="A19" t="s">
        <v>102</v>
      </c>
      <c r="B19">
        <v>1</v>
      </c>
      <c r="C19">
        <v>0</v>
      </c>
      <c r="D19">
        <v>1</v>
      </c>
      <c r="E19">
        <v>1</v>
      </c>
      <c r="F19">
        <v>4</v>
      </c>
      <c r="G19">
        <v>3</v>
      </c>
      <c r="H19">
        <v>7</v>
      </c>
      <c r="I19">
        <v>7</v>
      </c>
      <c r="J19">
        <v>5</v>
      </c>
      <c r="K19">
        <v>5</v>
      </c>
      <c r="L19">
        <v>23</v>
      </c>
      <c r="M19">
        <v>20</v>
      </c>
      <c r="N19">
        <v>31</v>
      </c>
      <c r="O19">
        <v>32</v>
      </c>
      <c r="P19">
        <v>5</v>
      </c>
      <c r="Q19">
        <v>72</v>
      </c>
      <c r="R19">
        <v>68</v>
      </c>
      <c r="S19">
        <v>145</v>
      </c>
    </row>
    <row r="20" spans="1:20" ht="20.100000000000001" customHeight="1" x14ac:dyDescent="0.15">
      <c r="A20" t="s">
        <v>95</v>
      </c>
      <c r="B20">
        <v>6.8965517241379309E-3</v>
      </c>
      <c r="C20">
        <v>0</v>
      </c>
      <c r="D20">
        <v>6.8965517241379309E-3</v>
      </c>
      <c r="E20">
        <v>6.8965517241379309E-3</v>
      </c>
      <c r="F20">
        <v>2.7586206896551724E-2</v>
      </c>
      <c r="G20">
        <v>2.0689655172413793E-2</v>
      </c>
      <c r="H20">
        <v>4.8275862068965517E-2</v>
      </c>
      <c r="I20">
        <v>4.8275862068965517E-2</v>
      </c>
      <c r="J20">
        <v>3.4482758620689655E-2</v>
      </c>
      <c r="K20">
        <v>3.4482758620689655E-2</v>
      </c>
      <c r="L20">
        <v>0.15862068965517243</v>
      </c>
      <c r="M20">
        <v>0.13793103448275862</v>
      </c>
      <c r="N20">
        <v>0.21379310344827587</v>
      </c>
      <c r="O20">
        <v>0.22068965517241379</v>
      </c>
      <c r="P20">
        <v>3.4482758620689655E-2</v>
      </c>
      <c r="Q20">
        <v>0.49655172413793103</v>
      </c>
      <c r="R20">
        <v>0.4689655172413793</v>
      </c>
      <c r="S20">
        <v>100</v>
      </c>
      <c r="T20">
        <v>1</v>
      </c>
    </row>
    <row r="21" spans="1:20" x14ac:dyDescent="0.15">
      <c r="A21" t="s">
        <v>103</v>
      </c>
      <c r="B21">
        <v>0</v>
      </c>
      <c r="C21">
        <v>0</v>
      </c>
      <c r="D21">
        <v>1</v>
      </c>
      <c r="E21">
        <v>0</v>
      </c>
      <c r="F21">
        <v>4</v>
      </c>
      <c r="G21">
        <v>1</v>
      </c>
      <c r="H21">
        <v>2</v>
      </c>
      <c r="I21">
        <v>2</v>
      </c>
      <c r="J21">
        <v>4</v>
      </c>
      <c r="K21">
        <v>3</v>
      </c>
      <c r="L21">
        <v>13</v>
      </c>
      <c r="M21">
        <v>11</v>
      </c>
      <c r="N21">
        <v>15</v>
      </c>
      <c r="O21">
        <v>10</v>
      </c>
      <c r="P21">
        <v>5</v>
      </c>
      <c r="Q21">
        <v>39</v>
      </c>
      <c r="R21">
        <v>27</v>
      </c>
      <c r="S21">
        <v>71</v>
      </c>
    </row>
    <row r="22" spans="1:20" x14ac:dyDescent="0.15">
      <c r="A22" t="s">
        <v>95</v>
      </c>
      <c r="T22">
        <v>0.68269230769230771</v>
      </c>
    </row>
    <row r="23" spans="1:20" x14ac:dyDescent="0.15">
      <c r="A23" t="s">
        <v>104</v>
      </c>
      <c r="B23">
        <v>1</v>
      </c>
      <c r="C23">
        <v>0</v>
      </c>
      <c r="D23">
        <v>0</v>
      </c>
      <c r="E23">
        <v>1</v>
      </c>
      <c r="F23">
        <v>0</v>
      </c>
      <c r="G23">
        <v>2</v>
      </c>
      <c r="H23">
        <v>5</v>
      </c>
      <c r="I23">
        <v>5</v>
      </c>
      <c r="J23">
        <v>1</v>
      </c>
      <c r="K23">
        <v>2</v>
      </c>
      <c r="L23">
        <v>10</v>
      </c>
      <c r="M23">
        <v>9</v>
      </c>
      <c r="N23">
        <v>16</v>
      </c>
      <c r="O23">
        <v>22</v>
      </c>
      <c r="P23">
        <v>0</v>
      </c>
      <c r="Q23">
        <v>33</v>
      </c>
      <c r="R23">
        <v>41</v>
      </c>
      <c r="S23">
        <v>74</v>
      </c>
    </row>
    <row r="24" spans="1:20" x14ac:dyDescent="0.15">
      <c r="A24" t="s">
        <v>95</v>
      </c>
      <c r="T24">
        <v>0.49038461538461536</v>
      </c>
    </row>
    <row r="25" spans="1:20" x14ac:dyDescent="0.15">
      <c r="A25" t="s">
        <v>105</v>
      </c>
      <c r="B25">
        <v>1</v>
      </c>
      <c r="C25">
        <v>0</v>
      </c>
      <c r="D25">
        <v>0</v>
      </c>
      <c r="E25">
        <v>1</v>
      </c>
      <c r="F25">
        <v>3</v>
      </c>
      <c r="G25">
        <v>2</v>
      </c>
      <c r="H25">
        <v>7</v>
      </c>
      <c r="I25">
        <v>6</v>
      </c>
      <c r="J25">
        <v>2</v>
      </c>
      <c r="K25">
        <v>4</v>
      </c>
      <c r="L25">
        <v>8</v>
      </c>
      <c r="M25">
        <v>8</v>
      </c>
      <c r="N25">
        <v>18</v>
      </c>
      <c r="O25">
        <v>22</v>
      </c>
      <c r="P25">
        <v>0</v>
      </c>
      <c r="Q25">
        <v>39</v>
      </c>
      <c r="R25">
        <v>43</v>
      </c>
      <c r="S25">
        <v>82</v>
      </c>
    </row>
    <row r="26" spans="1:20" x14ac:dyDescent="0.15">
      <c r="A26" t="s">
        <v>95</v>
      </c>
      <c r="B26">
        <v>1.2195121951219513E-2</v>
      </c>
      <c r="C26">
        <v>0</v>
      </c>
      <c r="D26">
        <v>0</v>
      </c>
      <c r="E26">
        <v>1.2195121951219513E-2</v>
      </c>
      <c r="F26">
        <v>3.6585365853658534E-2</v>
      </c>
      <c r="G26">
        <v>2.4390243902439025E-2</v>
      </c>
      <c r="H26">
        <v>8.5365853658536592E-2</v>
      </c>
      <c r="I26">
        <v>7.3170731707317069E-2</v>
      </c>
      <c r="J26">
        <v>2.4390243902439025E-2</v>
      </c>
      <c r="K26">
        <v>4.878048780487805E-2</v>
      </c>
      <c r="L26">
        <v>9.7560975609756101E-2</v>
      </c>
      <c r="M26">
        <v>9.7560975609756101E-2</v>
      </c>
      <c r="N26">
        <v>0.21951219512195122</v>
      </c>
      <c r="O26">
        <v>0.26829268292682928</v>
      </c>
      <c r="P26">
        <v>0</v>
      </c>
      <c r="Q26">
        <v>0.47560975609756095</v>
      </c>
      <c r="R26">
        <v>0.52439024390243905</v>
      </c>
      <c r="S26">
        <v>100</v>
      </c>
      <c r="T26">
        <v>1</v>
      </c>
    </row>
    <row r="27" spans="1:20" x14ac:dyDescent="0.15">
      <c r="A27" t="s">
        <v>106</v>
      </c>
      <c r="B27">
        <v>0</v>
      </c>
      <c r="C27">
        <v>0</v>
      </c>
      <c r="D27">
        <v>0</v>
      </c>
      <c r="E27">
        <v>0</v>
      </c>
      <c r="F27">
        <v>1</v>
      </c>
      <c r="G27">
        <v>1</v>
      </c>
      <c r="H27">
        <v>3</v>
      </c>
      <c r="I27">
        <v>2</v>
      </c>
      <c r="J27">
        <v>1</v>
      </c>
      <c r="K27">
        <v>3</v>
      </c>
      <c r="L27">
        <v>17</v>
      </c>
      <c r="M27">
        <v>7</v>
      </c>
      <c r="N27">
        <v>8</v>
      </c>
      <c r="O27">
        <v>4</v>
      </c>
      <c r="P27">
        <v>0</v>
      </c>
      <c r="Q27">
        <v>30</v>
      </c>
      <c r="R27">
        <v>17</v>
      </c>
      <c r="S27">
        <v>47</v>
      </c>
    </row>
    <row r="28" spans="1:20" x14ac:dyDescent="0.15">
      <c r="A28" t="s">
        <v>95</v>
      </c>
      <c r="T28">
        <v>0.43925233644859812</v>
      </c>
    </row>
    <row r="29" spans="1:20" x14ac:dyDescent="0.15">
      <c r="A29" t="s">
        <v>107</v>
      </c>
      <c r="B29">
        <v>0</v>
      </c>
      <c r="C29">
        <v>0</v>
      </c>
      <c r="D29">
        <v>0</v>
      </c>
      <c r="E29">
        <v>1</v>
      </c>
      <c r="F29">
        <v>2</v>
      </c>
      <c r="G29">
        <v>1</v>
      </c>
      <c r="H29">
        <v>4</v>
      </c>
      <c r="I29">
        <v>2</v>
      </c>
      <c r="J29">
        <v>1</v>
      </c>
      <c r="K29">
        <v>1</v>
      </c>
      <c r="L29">
        <v>1</v>
      </c>
      <c r="M29">
        <v>1</v>
      </c>
      <c r="N29">
        <v>4</v>
      </c>
      <c r="O29">
        <v>4</v>
      </c>
      <c r="P29">
        <v>0</v>
      </c>
      <c r="Q29">
        <v>12</v>
      </c>
      <c r="R29">
        <v>10</v>
      </c>
      <c r="S29">
        <v>22</v>
      </c>
    </row>
    <row r="30" spans="1:20" x14ac:dyDescent="0.15">
      <c r="A30" t="s">
        <v>95</v>
      </c>
      <c r="T30">
        <v>0.20560747663551401</v>
      </c>
    </row>
    <row r="31" spans="1:20" x14ac:dyDescent="0.15">
      <c r="A31" t="s">
        <v>108</v>
      </c>
      <c r="B31">
        <v>1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2</v>
      </c>
      <c r="J31">
        <v>0</v>
      </c>
      <c r="K31">
        <v>0</v>
      </c>
      <c r="L31">
        <v>3</v>
      </c>
      <c r="M31">
        <v>0</v>
      </c>
      <c r="N31">
        <v>6</v>
      </c>
      <c r="O31">
        <v>3</v>
      </c>
      <c r="P31">
        <v>1</v>
      </c>
      <c r="Q31">
        <v>10</v>
      </c>
      <c r="R31">
        <v>5</v>
      </c>
      <c r="S31">
        <v>16</v>
      </c>
    </row>
    <row r="32" spans="1:20" x14ac:dyDescent="0.15">
      <c r="A32" t="s">
        <v>95</v>
      </c>
      <c r="T32">
        <v>0.14953271028037382</v>
      </c>
    </row>
    <row r="33" spans="1:20" x14ac:dyDescent="0.15">
      <c r="A33" t="s">
        <v>109</v>
      </c>
      <c r="B33">
        <v>1</v>
      </c>
      <c r="C33">
        <v>0</v>
      </c>
      <c r="D33">
        <v>1</v>
      </c>
      <c r="E33">
        <v>1</v>
      </c>
      <c r="F33">
        <v>2</v>
      </c>
      <c r="G33">
        <v>5</v>
      </c>
      <c r="H33">
        <v>7</v>
      </c>
      <c r="I33">
        <v>7</v>
      </c>
      <c r="J33">
        <v>5</v>
      </c>
      <c r="K33">
        <v>5</v>
      </c>
      <c r="L33">
        <v>24</v>
      </c>
      <c r="M33">
        <v>18</v>
      </c>
      <c r="N33">
        <v>31</v>
      </c>
      <c r="O33">
        <v>32</v>
      </c>
      <c r="P33">
        <v>6</v>
      </c>
      <c r="Q33">
        <v>71</v>
      </c>
      <c r="R33">
        <v>68</v>
      </c>
      <c r="S33">
        <v>145</v>
      </c>
    </row>
    <row r="34" spans="1:20" x14ac:dyDescent="0.15">
      <c r="A34" t="s">
        <v>95</v>
      </c>
      <c r="B34">
        <v>6.8965517241379309E-3</v>
      </c>
      <c r="C34">
        <v>0</v>
      </c>
      <c r="D34">
        <v>6.8965517241379309E-3</v>
      </c>
      <c r="E34">
        <v>6.8965517241379309E-3</v>
      </c>
      <c r="F34">
        <v>1.3793103448275862E-2</v>
      </c>
      <c r="G34">
        <v>3.4482758620689655E-2</v>
      </c>
      <c r="H34">
        <v>4.8275862068965517E-2</v>
      </c>
      <c r="I34">
        <v>4.8275862068965517E-2</v>
      </c>
      <c r="J34">
        <v>3.4482758620689655E-2</v>
      </c>
      <c r="K34">
        <v>3.4482758620689655E-2</v>
      </c>
      <c r="L34">
        <v>0.16551724137931034</v>
      </c>
      <c r="M34">
        <v>0.12413793103448276</v>
      </c>
      <c r="N34">
        <v>0.21379310344827587</v>
      </c>
      <c r="O34">
        <v>0.22068965517241379</v>
      </c>
      <c r="P34">
        <v>4.1379310344827586E-2</v>
      </c>
      <c r="Q34">
        <v>0.48965517241379308</v>
      </c>
      <c r="R34">
        <v>0.4689655172413793</v>
      </c>
      <c r="S34">
        <v>100</v>
      </c>
      <c r="T34">
        <v>1</v>
      </c>
    </row>
    <row r="35" spans="1:20" x14ac:dyDescent="0.15">
      <c r="A35" t="s">
        <v>110</v>
      </c>
      <c r="B35">
        <v>0</v>
      </c>
      <c r="C35">
        <v>0</v>
      </c>
      <c r="D35">
        <v>0</v>
      </c>
      <c r="E35">
        <v>1</v>
      </c>
      <c r="F35">
        <v>1</v>
      </c>
      <c r="G35">
        <v>3</v>
      </c>
      <c r="H35">
        <v>3</v>
      </c>
      <c r="I35">
        <v>6</v>
      </c>
      <c r="J35">
        <v>3</v>
      </c>
      <c r="K35">
        <v>2</v>
      </c>
      <c r="L35">
        <v>16</v>
      </c>
      <c r="M35">
        <v>12</v>
      </c>
      <c r="N35">
        <v>20</v>
      </c>
      <c r="O35">
        <v>15</v>
      </c>
      <c r="P35">
        <v>4</v>
      </c>
      <c r="Q35">
        <v>43</v>
      </c>
      <c r="R35">
        <v>39</v>
      </c>
      <c r="S35">
        <v>86</v>
      </c>
    </row>
    <row r="36" spans="1:20" x14ac:dyDescent="0.15">
      <c r="A36" t="s">
        <v>95</v>
      </c>
      <c r="T36">
        <v>0.79629629629629628</v>
      </c>
    </row>
    <row r="37" spans="1:20" x14ac:dyDescent="0.15">
      <c r="A37" t="s">
        <v>111</v>
      </c>
      <c r="B37">
        <v>0</v>
      </c>
      <c r="C37">
        <v>0</v>
      </c>
      <c r="D37">
        <v>0</v>
      </c>
      <c r="E37">
        <v>0</v>
      </c>
      <c r="F37">
        <v>0</v>
      </c>
      <c r="G37">
        <v>1</v>
      </c>
      <c r="H37">
        <v>1</v>
      </c>
      <c r="I37">
        <v>0</v>
      </c>
      <c r="J37">
        <v>0</v>
      </c>
      <c r="K37">
        <v>0</v>
      </c>
      <c r="L37">
        <v>0</v>
      </c>
      <c r="M37">
        <v>0</v>
      </c>
      <c r="N37">
        <v>4</v>
      </c>
      <c r="O37">
        <v>5</v>
      </c>
      <c r="P37">
        <v>0</v>
      </c>
      <c r="Q37">
        <v>5</v>
      </c>
      <c r="R37">
        <v>6</v>
      </c>
      <c r="S37">
        <v>11</v>
      </c>
    </row>
    <row r="38" spans="1:20" x14ac:dyDescent="0.15">
      <c r="A38" t="s">
        <v>95</v>
      </c>
      <c r="T38">
        <v>0.10185185185185185</v>
      </c>
    </row>
    <row r="39" spans="1:20" x14ac:dyDescent="0.15">
      <c r="A39" t="s">
        <v>112</v>
      </c>
      <c r="B39">
        <v>1</v>
      </c>
      <c r="C39">
        <v>0</v>
      </c>
      <c r="D39">
        <v>1</v>
      </c>
      <c r="E39">
        <v>0</v>
      </c>
      <c r="F39">
        <v>1</v>
      </c>
      <c r="G39">
        <v>1</v>
      </c>
      <c r="H39">
        <v>3</v>
      </c>
      <c r="I39">
        <v>1</v>
      </c>
      <c r="J39">
        <v>2</v>
      </c>
      <c r="K39">
        <v>3</v>
      </c>
      <c r="L39">
        <v>8</v>
      </c>
      <c r="M39">
        <v>6</v>
      </c>
      <c r="N39">
        <v>7</v>
      </c>
      <c r="O39">
        <v>12</v>
      </c>
      <c r="P39">
        <v>2</v>
      </c>
      <c r="Q39">
        <v>23</v>
      </c>
      <c r="R39">
        <v>23</v>
      </c>
      <c r="S39">
        <v>48</v>
      </c>
    </row>
    <row r="40" spans="1:20" x14ac:dyDescent="0.15">
      <c r="A40" t="s">
        <v>95</v>
      </c>
      <c r="T40">
        <v>0.44444444444444442</v>
      </c>
    </row>
    <row r="41" spans="1:20" x14ac:dyDescent="0.15">
      <c r="A41" t="s">
        <v>113</v>
      </c>
      <c r="B41">
        <v>1</v>
      </c>
      <c r="C41">
        <v>0</v>
      </c>
      <c r="D41">
        <v>1</v>
      </c>
      <c r="E41">
        <v>1</v>
      </c>
      <c r="F41">
        <v>4</v>
      </c>
      <c r="G41">
        <v>3</v>
      </c>
      <c r="H41">
        <v>8</v>
      </c>
      <c r="I41">
        <v>7</v>
      </c>
      <c r="J41">
        <v>5</v>
      </c>
      <c r="K41">
        <v>5</v>
      </c>
      <c r="L41">
        <v>22</v>
      </c>
      <c r="M41">
        <v>20</v>
      </c>
      <c r="N41">
        <v>31</v>
      </c>
      <c r="O41">
        <v>32</v>
      </c>
      <c r="P41">
        <v>5</v>
      </c>
      <c r="Q41">
        <v>72</v>
      </c>
      <c r="R41">
        <v>68</v>
      </c>
      <c r="S41">
        <v>145</v>
      </c>
    </row>
    <row r="42" spans="1:20" x14ac:dyDescent="0.15">
      <c r="A42" t="s">
        <v>95</v>
      </c>
      <c r="B42">
        <v>6.8965517241379309E-3</v>
      </c>
      <c r="C42">
        <v>0</v>
      </c>
      <c r="D42">
        <v>6.8965517241379309E-3</v>
      </c>
      <c r="E42">
        <v>6.8965517241379309E-3</v>
      </c>
      <c r="F42">
        <v>2.7586206896551724E-2</v>
      </c>
      <c r="G42">
        <v>2.0689655172413793E-2</v>
      </c>
      <c r="H42">
        <v>5.5172413793103448E-2</v>
      </c>
      <c r="I42">
        <v>4.8275862068965517E-2</v>
      </c>
      <c r="J42">
        <v>3.4482758620689655E-2</v>
      </c>
      <c r="K42">
        <v>3.4482758620689655E-2</v>
      </c>
      <c r="L42">
        <v>0.15172413793103448</v>
      </c>
      <c r="M42">
        <v>0.13793103448275862</v>
      </c>
      <c r="N42">
        <v>0.21379310344827587</v>
      </c>
      <c r="O42">
        <v>0.22068965517241379</v>
      </c>
      <c r="P42">
        <v>3.4482758620689655E-2</v>
      </c>
      <c r="Q42">
        <v>0.49655172413793103</v>
      </c>
      <c r="R42">
        <v>0.4689655172413793</v>
      </c>
      <c r="S42">
        <v>100</v>
      </c>
      <c r="T42">
        <v>1</v>
      </c>
    </row>
    <row r="43" spans="1:20" x14ac:dyDescent="0.15">
      <c r="A43" t="s">
        <v>114</v>
      </c>
      <c r="B43">
        <v>1</v>
      </c>
      <c r="C43">
        <v>0</v>
      </c>
      <c r="D43">
        <v>0</v>
      </c>
      <c r="E43">
        <v>0</v>
      </c>
      <c r="F43">
        <v>0</v>
      </c>
      <c r="G43">
        <v>0</v>
      </c>
      <c r="H43">
        <v>3</v>
      </c>
      <c r="I43">
        <v>0</v>
      </c>
      <c r="J43">
        <v>3</v>
      </c>
      <c r="K43">
        <v>1</v>
      </c>
      <c r="L43">
        <v>6</v>
      </c>
      <c r="M43">
        <v>2</v>
      </c>
      <c r="N43">
        <v>13</v>
      </c>
      <c r="O43">
        <v>16</v>
      </c>
      <c r="P43">
        <v>2</v>
      </c>
      <c r="Q43">
        <v>26</v>
      </c>
      <c r="R43">
        <v>19</v>
      </c>
      <c r="S43">
        <v>47</v>
      </c>
    </row>
    <row r="44" spans="1:20" x14ac:dyDescent="0.15">
      <c r="A44" t="s">
        <v>95</v>
      </c>
      <c r="T44">
        <v>0.43518518518518517</v>
      </c>
    </row>
    <row r="45" spans="1:20" x14ac:dyDescent="0.15">
      <c r="A45" t="s">
        <v>115</v>
      </c>
      <c r="B45">
        <v>0</v>
      </c>
      <c r="C45">
        <v>0</v>
      </c>
      <c r="D45">
        <v>1</v>
      </c>
      <c r="E45">
        <v>1</v>
      </c>
      <c r="F45">
        <v>2</v>
      </c>
      <c r="G45">
        <v>2</v>
      </c>
      <c r="H45">
        <v>3</v>
      </c>
      <c r="I45">
        <v>2</v>
      </c>
      <c r="J45">
        <v>1</v>
      </c>
      <c r="K45">
        <v>2</v>
      </c>
      <c r="L45">
        <v>4</v>
      </c>
      <c r="M45">
        <v>3</v>
      </c>
      <c r="N45">
        <v>4</v>
      </c>
      <c r="O45">
        <v>1</v>
      </c>
      <c r="P45">
        <v>0</v>
      </c>
      <c r="Q45">
        <v>15</v>
      </c>
      <c r="R45">
        <v>11</v>
      </c>
      <c r="S45">
        <v>26</v>
      </c>
    </row>
    <row r="46" spans="1:20" x14ac:dyDescent="0.15">
      <c r="A46" t="s">
        <v>95</v>
      </c>
      <c r="T46">
        <v>0.24074074074074073</v>
      </c>
    </row>
    <row r="47" spans="1:20" x14ac:dyDescent="0.15">
      <c r="A47" t="s">
        <v>116</v>
      </c>
      <c r="B47">
        <v>0</v>
      </c>
      <c r="C47">
        <v>0</v>
      </c>
      <c r="D47">
        <v>0</v>
      </c>
      <c r="E47">
        <v>0</v>
      </c>
      <c r="F47">
        <v>1</v>
      </c>
      <c r="G47">
        <v>0</v>
      </c>
      <c r="H47">
        <v>1</v>
      </c>
      <c r="I47">
        <v>1</v>
      </c>
      <c r="J47">
        <v>0</v>
      </c>
      <c r="K47">
        <v>1</v>
      </c>
      <c r="L47">
        <v>0</v>
      </c>
      <c r="M47">
        <v>3</v>
      </c>
      <c r="N47">
        <v>1</v>
      </c>
      <c r="O47">
        <v>1</v>
      </c>
      <c r="P47">
        <v>0</v>
      </c>
      <c r="Q47">
        <v>3</v>
      </c>
      <c r="R47">
        <v>6</v>
      </c>
      <c r="S47">
        <v>9</v>
      </c>
    </row>
    <row r="48" spans="1:20" x14ac:dyDescent="0.15">
      <c r="A48" t="s">
        <v>95</v>
      </c>
      <c r="T48">
        <v>8.3333333333333329E-2</v>
      </c>
    </row>
    <row r="49" spans="1:20" x14ac:dyDescent="0.15">
      <c r="A49" t="s">
        <v>117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1</v>
      </c>
      <c r="I49">
        <v>2</v>
      </c>
      <c r="J49">
        <v>0</v>
      </c>
      <c r="K49">
        <v>0</v>
      </c>
      <c r="L49">
        <v>4</v>
      </c>
      <c r="M49">
        <v>1</v>
      </c>
      <c r="N49">
        <v>1</v>
      </c>
      <c r="O49">
        <v>3</v>
      </c>
      <c r="P49">
        <v>0</v>
      </c>
      <c r="Q49">
        <v>6</v>
      </c>
      <c r="R49">
        <v>6</v>
      </c>
      <c r="S49">
        <v>12</v>
      </c>
    </row>
    <row r="50" spans="1:20" x14ac:dyDescent="0.15">
      <c r="A50" t="s">
        <v>95</v>
      </c>
      <c r="T50">
        <v>0.1111111111111111</v>
      </c>
    </row>
    <row r="51" spans="1:20" x14ac:dyDescent="0.15">
      <c r="A51" t="s">
        <v>118</v>
      </c>
      <c r="B51">
        <v>0</v>
      </c>
      <c r="C51">
        <v>0</v>
      </c>
      <c r="D51">
        <v>0</v>
      </c>
      <c r="E51">
        <v>0</v>
      </c>
      <c r="F51">
        <v>1</v>
      </c>
      <c r="G51">
        <v>1</v>
      </c>
      <c r="H51">
        <v>0</v>
      </c>
      <c r="I51">
        <v>2</v>
      </c>
      <c r="J51">
        <v>1</v>
      </c>
      <c r="K51">
        <v>1</v>
      </c>
      <c r="L51">
        <v>8</v>
      </c>
      <c r="M51">
        <v>11</v>
      </c>
      <c r="N51">
        <v>12</v>
      </c>
      <c r="O51">
        <v>11</v>
      </c>
      <c r="P51">
        <v>3</v>
      </c>
      <c r="Q51">
        <v>22</v>
      </c>
      <c r="R51">
        <v>26</v>
      </c>
      <c r="S51">
        <v>51</v>
      </c>
    </row>
    <row r="52" spans="1:20" x14ac:dyDescent="0.15">
      <c r="A52" t="s">
        <v>95</v>
      </c>
      <c r="T52">
        <v>0.47222222222222221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0251A-845B-4E73-B15E-446B2553F52A}">
  <dimension ref="A1:T52"/>
  <sheetViews>
    <sheetView topLeftCell="A27" zoomScale="75" zoomScaleNormal="75" workbookViewId="0">
      <selection activeCell="B41" sqref="B41"/>
    </sheetView>
  </sheetViews>
  <sheetFormatPr defaultRowHeight="13.5" x14ac:dyDescent="0.15"/>
  <sheetData>
    <row r="1" spans="1:20" ht="26.45" customHeight="1" x14ac:dyDescent="0.15">
      <c r="A1" t="s">
        <v>35</v>
      </c>
      <c r="S1" t="s">
        <v>36</v>
      </c>
    </row>
    <row r="2" spans="1:20" ht="14.45" customHeight="1" x14ac:dyDescent="0.15"/>
    <row r="3" spans="1:20" ht="19.5" customHeight="1" x14ac:dyDescent="0.15">
      <c r="A3" t="s">
        <v>37</v>
      </c>
      <c r="B3" t="s">
        <v>38</v>
      </c>
      <c r="D3" t="s">
        <v>39</v>
      </c>
      <c r="F3" t="s">
        <v>40</v>
      </c>
      <c r="H3" t="s">
        <v>41</v>
      </c>
      <c r="J3" t="s">
        <v>42</v>
      </c>
      <c r="L3" t="s">
        <v>43</v>
      </c>
      <c r="N3" t="s">
        <v>44</v>
      </c>
      <c r="P3" t="s">
        <v>45</v>
      </c>
      <c r="Q3" t="s">
        <v>46</v>
      </c>
      <c r="T3" t="s">
        <v>47</v>
      </c>
    </row>
    <row r="4" spans="1:20" ht="15.95" customHeight="1" x14ac:dyDescent="0.15">
      <c r="A4" t="s">
        <v>48</v>
      </c>
      <c r="B4">
        <v>5</v>
      </c>
      <c r="D4">
        <v>1</v>
      </c>
      <c r="F4">
        <v>3</v>
      </c>
      <c r="H4">
        <v>7</v>
      </c>
      <c r="J4">
        <v>15</v>
      </c>
      <c r="L4">
        <v>15</v>
      </c>
      <c r="N4">
        <v>47</v>
      </c>
      <c r="P4">
        <v>15</v>
      </c>
      <c r="Q4">
        <v>108</v>
      </c>
    </row>
    <row r="5" spans="1:20" ht="15.6" customHeight="1" x14ac:dyDescent="0.15">
      <c r="A5" t="s">
        <v>49</v>
      </c>
      <c r="B5">
        <v>4.6296296296296294E-2</v>
      </c>
      <c r="D5">
        <v>9.2592592592592587E-3</v>
      </c>
      <c r="F5">
        <v>2.7777777777777776E-2</v>
      </c>
      <c r="H5">
        <v>6.4814814814814811E-2</v>
      </c>
      <c r="J5">
        <v>0.1388888888888889</v>
      </c>
      <c r="L5">
        <v>0.1388888888888889</v>
      </c>
      <c r="N5">
        <v>0.43518518518518517</v>
      </c>
      <c r="P5">
        <v>0.1388888888888889</v>
      </c>
      <c r="Q5">
        <v>1</v>
      </c>
    </row>
    <row r="6" spans="1:20" x14ac:dyDescent="0.15">
      <c r="A6" t="s">
        <v>50</v>
      </c>
      <c r="B6" t="s">
        <v>51</v>
      </c>
      <c r="C6" t="s">
        <v>52</v>
      </c>
      <c r="D6" t="s">
        <v>51</v>
      </c>
      <c r="E6" t="s">
        <v>52</v>
      </c>
      <c r="F6" t="s">
        <v>51</v>
      </c>
      <c r="G6" t="s">
        <v>52</v>
      </c>
      <c r="H6" t="s">
        <v>51</v>
      </c>
      <c r="I6" t="s">
        <v>52</v>
      </c>
      <c r="J6" t="s">
        <v>51</v>
      </c>
      <c r="K6" t="s">
        <v>52</v>
      </c>
      <c r="L6" t="s">
        <v>51</v>
      </c>
      <c r="M6" t="s">
        <v>52</v>
      </c>
      <c r="N6" t="s">
        <v>51</v>
      </c>
      <c r="O6" t="s">
        <v>52</v>
      </c>
      <c r="P6" t="s">
        <v>45</v>
      </c>
      <c r="Q6" t="s">
        <v>51</v>
      </c>
      <c r="R6" t="s">
        <v>52</v>
      </c>
      <c r="S6" t="s">
        <v>53</v>
      </c>
    </row>
    <row r="7" spans="1:20" ht="15.95" customHeight="1" x14ac:dyDescent="0.15">
      <c r="A7" t="s">
        <v>48</v>
      </c>
      <c r="B7">
        <v>2</v>
      </c>
      <c r="C7">
        <v>3</v>
      </c>
      <c r="D7">
        <v>1</v>
      </c>
      <c r="E7">
        <v>0</v>
      </c>
      <c r="F7">
        <v>2</v>
      </c>
      <c r="G7">
        <v>1</v>
      </c>
      <c r="H7">
        <v>3</v>
      </c>
      <c r="I7">
        <v>4</v>
      </c>
      <c r="J7">
        <v>6</v>
      </c>
      <c r="K7">
        <v>9</v>
      </c>
      <c r="L7">
        <v>5</v>
      </c>
      <c r="M7">
        <v>10</v>
      </c>
      <c r="N7">
        <v>19</v>
      </c>
      <c r="O7">
        <v>28</v>
      </c>
      <c r="P7">
        <v>15</v>
      </c>
      <c r="Q7">
        <v>38</v>
      </c>
      <c r="R7">
        <v>55</v>
      </c>
      <c r="S7">
        <v>108</v>
      </c>
    </row>
    <row r="8" spans="1:20" x14ac:dyDescent="0.15">
      <c r="A8" t="s">
        <v>49</v>
      </c>
      <c r="B8">
        <v>1.8518518518518517E-2</v>
      </c>
      <c r="C8">
        <v>2.7777777777777776E-2</v>
      </c>
      <c r="D8">
        <v>9.2592592592592587E-3</v>
      </c>
      <c r="E8">
        <v>0</v>
      </c>
      <c r="F8">
        <v>1.8518518518518517E-2</v>
      </c>
      <c r="G8">
        <v>9.2592592592592587E-3</v>
      </c>
      <c r="H8">
        <v>2.7777777777777776E-2</v>
      </c>
      <c r="I8">
        <v>3.7037037037037035E-2</v>
      </c>
      <c r="J8">
        <v>5.5555555555555552E-2</v>
      </c>
      <c r="K8">
        <v>8.3333333333333329E-2</v>
      </c>
      <c r="L8">
        <v>4.6296296296296294E-2</v>
      </c>
      <c r="M8">
        <v>9.2592592592592587E-2</v>
      </c>
      <c r="N8">
        <v>0.17592592592592593</v>
      </c>
      <c r="O8">
        <v>0.25925925925925924</v>
      </c>
      <c r="P8">
        <v>7.4626865671641784E-2</v>
      </c>
      <c r="Q8">
        <v>0.35185185185185186</v>
      </c>
      <c r="R8">
        <v>0.5092592592592593</v>
      </c>
      <c r="S8">
        <v>1</v>
      </c>
    </row>
    <row r="9" spans="1:20" ht="14.25" x14ac:dyDescent="0.15">
      <c r="A9" t="s">
        <v>54</v>
      </c>
      <c r="B9">
        <v>2</v>
      </c>
      <c r="C9">
        <v>3</v>
      </c>
      <c r="D9">
        <v>1</v>
      </c>
      <c r="E9">
        <v>0</v>
      </c>
      <c r="F9">
        <v>2</v>
      </c>
      <c r="G9">
        <v>1</v>
      </c>
      <c r="H9">
        <v>3</v>
      </c>
      <c r="I9">
        <v>4</v>
      </c>
      <c r="J9">
        <v>6</v>
      </c>
      <c r="K9">
        <v>9</v>
      </c>
      <c r="L9">
        <v>5</v>
      </c>
      <c r="M9">
        <v>10</v>
      </c>
      <c r="N9">
        <v>19</v>
      </c>
      <c r="O9">
        <v>27</v>
      </c>
      <c r="P9">
        <v>13</v>
      </c>
      <c r="Q9">
        <v>38</v>
      </c>
      <c r="R9">
        <v>54</v>
      </c>
      <c r="S9">
        <v>105</v>
      </c>
    </row>
    <row r="10" spans="1:20" x14ac:dyDescent="0.15">
      <c r="A10" t="s">
        <v>49</v>
      </c>
      <c r="B10">
        <v>1.9047619047619049E-2</v>
      </c>
      <c r="C10">
        <v>2.8571428571428571E-2</v>
      </c>
      <c r="D10">
        <v>9.5238095238095247E-3</v>
      </c>
      <c r="E10">
        <v>0</v>
      </c>
      <c r="F10">
        <v>1.9047619047619049E-2</v>
      </c>
      <c r="G10">
        <v>9.5238095238095247E-3</v>
      </c>
      <c r="H10">
        <v>2.8571428571428571E-2</v>
      </c>
      <c r="I10">
        <v>3.8095238095238099E-2</v>
      </c>
      <c r="J10">
        <v>5.7142857142857141E-2</v>
      </c>
      <c r="K10">
        <v>8.5714285714285715E-2</v>
      </c>
      <c r="L10">
        <v>4.7619047619047616E-2</v>
      </c>
      <c r="M10">
        <v>9.5238095238095233E-2</v>
      </c>
      <c r="N10">
        <v>0.18095238095238095</v>
      </c>
      <c r="O10">
        <v>0.25714285714285712</v>
      </c>
      <c r="P10">
        <v>6.5989847715736044E-2</v>
      </c>
      <c r="Q10">
        <v>0.3619047619047619</v>
      </c>
      <c r="R10">
        <v>0.51428571428571423</v>
      </c>
      <c r="S10">
        <v>1</v>
      </c>
      <c r="T10">
        <v>1</v>
      </c>
    </row>
    <row r="11" spans="1:20" x14ac:dyDescent="0.15">
      <c r="A11" t="s">
        <v>55</v>
      </c>
      <c r="B11">
        <v>0</v>
      </c>
      <c r="C11">
        <v>0</v>
      </c>
      <c r="D11">
        <v>1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1</v>
      </c>
      <c r="L11">
        <v>1</v>
      </c>
      <c r="M11">
        <v>3</v>
      </c>
      <c r="N11">
        <v>5</v>
      </c>
      <c r="O11">
        <v>2</v>
      </c>
      <c r="P11">
        <v>0</v>
      </c>
      <c r="Q11">
        <v>8</v>
      </c>
      <c r="R11">
        <v>6</v>
      </c>
      <c r="S11">
        <v>14</v>
      </c>
    </row>
    <row r="12" spans="1:20" x14ac:dyDescent="0.15">
      <c r="A12" t="s">
        <v>49</v>
      </c>
      <c r="T12">
        <v>0.13333333333333333</v>
      </c>
    </row>
    <row r="13" spans="1:20" ht="15.6" customHeight="1" x14ac:dyDescent="0.15">
      <c r="A13" t="s">
        <v>56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3</v>
      </c>
      <c r="N13">
        <v>2</v>
      </c>
      <c r="O13">
        <v>6</v>
      </c>
      <c r="P13">
        <v>2</v>
      </c>
      <c r="Q13">
        <v>2</v>
      </c>
      <c r="R13">
        <v>9</v>
      </c>
      <c r="S13">
        <v>13</v>
      </c>
    </row>
    <row r="14" spans="1:20" ht="15.6" customHeight="1" x14ac:dyDescent="0.15">
      <c r="A14" t="s">
        <v>49</v>
      </c>
      <c r="T14">
        <v>0.12380952380952381</v>
      </c>
    </row>
    <row r="15" spans="1:20" ht="14.45" customHeight="1" x14ac:dyDescent="0.15">
      <c r="A15" t="s">
        <v>57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1</v>
      </c>
      <c r="I15">
        <v>0</v>
      </c>
      <c r="J15">
        <v>1</v>
      </c>
      <c r="K15">
        <v>1</v>
      </c>
      <c r="L15">
        <v>2</v>
      </c>
      <c r="M15">
        <v>1</v>
      </c>
      <c r="N15">
        <v>4</v>
      </c>
      <c r="O15">
        <v>5</v>
      </c>
      <c r="P15">
        <v>3</v>
      </c>
      <c r="Q15">
        <v>8</v>
      </c>
      <c r="R15">
        <v>7</v>
      </c>
      <c r="S15">
        <v>18</v>
      </c>
    </row>
    <row r="16" spans="1:20" ht="15.6" customHeight="1" x14ac:dyDescent="0.15">
      <c r="A16" t="s">
        <v>49</v>
      </c>
      <c r="T16">
        <v>0.17142857142857143</v>
      </c>
    </row>
    <row r="17" spans="1:20" x14ac:dyDescent="0.15">
      <c r="A17" t="s">
        <v>58</v>
      </c>
      <c r="B17">
        <v>2</v>
      </c>
      <c r="C17">
        <v>3</v>
      </c>
      <c r="D17">
        <v>0</v>
      </c>
      <c r="E17">
        <v>0</v>
      </c>
      <c r="F17">
        <v>1</v>
      </c>
      <c r="G17">
        <v>1</v>
      </c>
      <c r="H17">
        <v>2</v>
      </c>
      <c r="I17">
        <v>4</v>
      </c>
      <c r="J17">
        <v>5</v>
      </c>
      <c r="K17">
        <v>7</v>
      </c>
      <c r="L17">
        <v>2</v>
      </c>
      <c r="M17">
        <v>3</v>
      </c>
      <c r="N17">
        <v>8</v>
      </c>
      <c r="O17">
        <v>14</v>
      </c>
      <c r="P17">
        <v>8</v>
      </c>
      <c r="Q17">
        <v>20</v>
      </c>
      <c r="R17">
        <v>32</v>
      </c>
      <c r="S17">
        <v>60</v>
      </c>
    </row>
    <row r="18" spans="1:20" x14ac:dyDescent="0.15">
      <c r="A18" t="s">
        <v>49</v>
      </c>
      <c r="T18">
        <v>0.5714285714285714</v>
      </c>
    </row>
    <row r="19" spans="1:20" ht="16.5" customHeight="1" x14ac:dyDescent="0.15">
      <c r="A19" t="s">
        <v>59</v>
      </c>
      <c r="B19">
        <v>2</v>
      </c>
      <c r="C19">
        <v>3</v>
      </c>
      <c r="D19">
        <v>1</v>
      </c>
      <c r="E19">
        <v>0</v>
      </c>
      <c r="F19">
        <v>2</v>
      </c>
      <c r="G19">
        <v>1</v>
      </c>
      <c r="H19">
        <v>3</v>
      </c>
      <c r="I19">
        <v>4</v>
      </c>
      <c r="J19">
        <v>6</v>
      </c>
      <c r="K19">
        <v>9</v>
      </c>
      <c r="L19">
        <v>5</v>
      </c>
      <c r="M19">
        <v>10</v>
      </c>
      <c r="N19">
        <v>19</v>
      </c>
      <c r="O19">
        <v>27</v>
      </c>
      <c r="P19">
        <v>12</v>
      </c>
      <c r="Q19">
        <v>38</v>
      </c>
      <c r="R19">
        <v>54</v>
      </c>
      <c r="S19">
        <v>104</v>
      </c>
    </row>
    <row r="20" spans="1:20" ht="20.100000000000001" customHeight="1" x14ac:dyDescent="0.15">
      <c r="A20" t="s">
        <v>49</v>
      </c>
      <c r="B20">
        <v>1.9230769230769232E-2</v>
      </c>
      <c r="C20">
        <v>2.8846153846153848E-2</v>
      </c>
      <c r="D20">
        <v>9.6153846153846159E-3</v>
      </c>
      <c r="E20">
        <v>0</v>
      </c>
      <c r="F20">
        <v>1.9230769230769232E-2</v>
      </c>
      <c r="G20">
        <v>9.6153846153846159E-3</v>
      </c>
      <c r="H20">
        <v>2.8846153846153848E-2</v>
      </c>
      <c r="I20">
        <v>3.8461538461538464E-2</v>
      </c>
      <c r="J20">
        <v>5.7692307692307696E-2</v>
      </c>
      <c r="K20">
        <v>8.6538461538461536E-2</v>
      </c>
      <c r="L20">
        <v>4.807692307692308E-2</v>
      </c>
      <c r="M20">
        <v>9.6153846153846159E-2</v>
      </c>
      <c r="N20">
        <v>0.18269230769230768</v>
      </c>
      <c r="O20">
        <v>0.25961538461538464</v>
      </c>
      <c r="P20">
        <v>6.1224489795918366E-2</v>
      </c>
      <c r="Q20">
        <v>0.36538461538461536</v>
      </c>
      <c r="R20">
        <v>0.51923076923076927</v>
      </c>
      <c r="S20">
        <v>1</v>
      </c>
      <c r="T20">
        <v>1</v>
      </c>
    </row>
    <row r="21" spans="1:20" x14ac:dyDescent="0.15">
      <c r="A21" t="s">
        <v>60</v>
      </c>
      <c r="B21">
        <v>0</v>
      </c>
      <c r="C21">
        <v>1</v>
      </c>
      <c r="D21">
        <v>0</v>
      </c>
      <c r="E21">
        <v>0</v>
      </c>
      <c r="F21">
        <v>1</v>
      </c>
      <c r="G21">
        <v>0</v>
      </c>
      <c r="H21">
        <v>1</v>
      </c>
      <c r="I21">
        <v>2</v>
      </c>
      <c r="J21">
        <v>0</v>
      </c>
      <c r="K21">
        <v>3</v>
      </c>
      <c r="L21">
        <v>4</v>
      </c>
      <c r="M21">
        <v>6</v>
      </c>
      <c r="N21">
        <v>12</v>
      </c>
      <c r="O21">
        <v>16</v>
      </c>
      <c r="P21">
        <v>7</v>
      </c>
      <c r="Q21">
        <v>18</v>
      </c>
      <c r="R21">
        <v>28</v>
      </c>
      <c r="S21">
        <v>53</v>
      </c>
    </row>
    <row r="22" spans="1:20" x14ac:dyDescent="0.15">
      <c r="A22" t="s">
        <v>49</v>
      </c>
      <c r="T22">
        <v>0.50961538461538458</v>
      </c>
    </row>
    <row r="23" spans="1:20" x14ac:dyDescent="0.15">
      <c r="A23" t="s">
        <v>61</v>
      </c>
      <c r="B23">
        <v>2</v>
      </c>
      <c r="C23">
        <v>2</v>
      </c>
      <c r="D23">
        <v>1</v>
      </c>
      <c r="E23">
        <v>0</v>
      </c>
      <c r="F23">
        <v>1</v>
      </c>
      <c r="G23">
        <v>1</v>
      </c>
      <c r="H23">
        <v>2</v>
      </c>
      <c r="I23">
        <v>2</v>
      </c>
      <c r="J23">
        <v>6</v>
      </c>
      <c r="K23">
        <v>6</v>
      </c>
      <c r="L23">
        <v>1</v>
      </c>
      <c r="M23">
        <v>4</v>
      </c>
      <c r="N23">
        <v>7</v>
      </c>
      <c r="O23">
        <v>11</v>
      </c>
      <c r="P23">
        <v>5</v>
      </c>
      <c r="Q23">
        <v>20</v>
      </c>
      <c r="R23">
        <v>26</v>
      </c>
      <c r="S23">
        <v>51</v>
      </c>
    </row>
    <row r="24" spans="1:20" x14ac:dyDescent="0.15">
      <c r="A24" t="s">
        <v>49</v>
      </c>
      <c r="T24">
        <v>0.49038461538461536</v>
      </c>
    </row>
    <row r="25" spans="1:20" ht="14.25" x14ac:dyDescent="0.15">
      <c r="A25" t="s">
        <v>62</v>
      </c>
      <c r="B25">
        <v>2</v>
      </c>
      <c r="C25">
        <v>3</v>
      </c>
      <c r="D25">
        <v>1</v>
      </c>
      <c r="E25">
        <v>0</v>
      </c>
      <c r="F25">
        <v>2</v>
      </c>
      <c r="G25">
        <v>1</v>
      </c>
      <c r="H25">
        <v>3</v>
      </c>
      <c r="I25">
        <v>4</v>
      </c>
      <c r="J25">
        <v>6</v>
      </c>
      <c r="K25">
        <v>9</v>
      </c>
      <c r="L25">
        <v>7</v>
      </c>
      <c r="M25">
        <v>10</v>
      </c>
      <c r="N25">
        <v>19</v>
      </c>
      <c r="O25">
        <v>28</v>
      </c>
      <c r="P25">
        <v>12</v>
      </c>
      <c r="Q25">
        <v>40</v>
      </c>
      <c r="R25">
        <v>55</v>
      </c>
      <c r="S25">
        <v>107</v>
      </c>
    </row>
    <row r="26" spans="1:20" x14ac:dyDescent="0.15">
      <c r="A26" t="s">
        <v>49</v>
      </c>
      <c r="B26">
        <v>1.8691588785046728E-2</v>
      </c>
      <c r="C26">
        <v>2.8037383177570093E-2</v>
      </c>
      <c r="D26">
        <v>9.3457943925233638E-3</v>
      </c>
      <c r="E26">
        <v>0</v>
      </c>
      <c r="F26">
        <v>1.8691588785046728E-2</v>
      </c>
      <c r="G26">
        <v>9.3457943925233638E-3</v>
      </c>
      <c r="H26">
        <v>2.8037383177570093E-2</v>
      </c>
      <c r="I26">
        <v>3.7383177570093455E-2</v>
      </c>
      <c r="J26">
        <v>5.6074766355140186E-2</v>
      </c>
      <c r="K26">
        <v>8.4112149532710276E-2</v>
      </c>
      <c r="L26">
        <v>6.5420560747663545E-2</v>
      </c>
      <c r="M26">
        <v>9.3457943925233641E-2</v>
      </c>
      <c r="N26">
        <v>0.17757009345794392</v>
      </c>
      <c r="O26">
        <v>0.26168224299065418</v>
      </c>
      <c r="P26">
        <v>5.9405940594059403E-2</v>
      </c>
      <c r="Q26">
        <v>0.37383177570093457</v>
      </c>
      <c r="R26">
        <v>0.51401869158878499</v>
      </c>
      <c r="S26">
        <v>1</v>
      </c>
      <c r="T26">
        <v>1</v>
      </c>
    </row>
    <row r="27" spans="1:20" x14ac:dyDescent="0.15">
      <c r="A27" t="s">
        <v>63</v>
      </c>
      <c r="B27">
        <v>1</v>
      </c>
      <c r="C27">
        <v>1</v>
      </c>
      <c r="D27">
        <v>1</v>
      </c>
      <c r="E27">
        <v>0</v>
      </c>
      <c r="F27">
        <v>0</v>
      </c>
      <c r="G27">
        <v>0</v>
      </c>
      <c r="H27">
        <v>1</v>
      </c>
      <c r="I27">
        <v>3</v>
      </c>
      <c r="J27">
        <v>2</v>
      </c>
      <c r="K27">
        <v>7</v>
      </c>
      <c r="L27">
        <v>4</v>
      </c>
      <c r="M27">
        <v>5</v>
      </c>
      <c r="N27">
        <v>9</v>
      </c>
      <c r="O27">
        <v>16</v>
      </c>
      <c r="P27">
        <v>8</v>
      </c>
      <c r="Q27">
        <v>18</v>
      </c>
      <c r="R27">
        <v>32</v>
      </c>
      <c r="S27">
        <v>58</v>
      </c>
    </row>
    <row r="28" spans="1:20" x14ac:dyDescent="0.15">
      <c r="A28" t="s">
        <v>49</v>
      </c>
      <c r="T28">
        <v>0.54205607476635509</v>
      </c>
    </row>
    <row r="29" spans="1:20" x14ac:dyDescent="0.15">
      <c r="A29" t="s">
        <v>64</v>
      </c>
      <c r="B29">
        <v>0</v>
      </c>
      <c r="C29">
        <v>1</v>
      </c>
      <c r="D29">
        <v>0</v>
      </c>
      <c r="E29">
        <v>0</v>
      </c>
      <c r="F29">
        <v>2</v>
      </c>
      <c r="G29">
        <v>1</v>
      </c>
      <c r="H29">
        <v>1</v>
      </c>
      <c r="I29">
        <v>1</v>
      </c>
      <c r="J29">
        <v>4</v>
      </c>
      <c r="K29">
        <v>2</v>
      </c>
      <c r="L29">
        <v>0</v>
      </c>
      <c r="M29">
        <v>2</v>
      </c>
      <c r="N29">
        <v>3</v>
      </c>
      <c r="O29">
        <v>4</v>
      </c>
      <c r="P29">
        <v>3</v>
      </c>
      <c r="Q29">
        <v>10</v>
      </c>
      <c r="R29">
        <v>11</v>
      </c>
      <c r="S29">
        <v>24</v>
      </c>
    </row>
    <row r="30" spans="1:20" x14ac:dyDescent="0.15">
      <c r="A30" t="s">
        <v>49</v>
      </c>
      <c r="T30">
        <v>0.22429906542056074</v>
      </c>
    </row>
    <row r="31" spans="1:20" x14ac:dyDescent="0.15">
      <c r="A31" t="s">
        <v>65</v>
      </c>
      <c r="B31">
        <v>1</v>
      </c>
      <c r="C31">
        <v>1</v>
      </c>
      <c r="D31">
        <v>0</v>
      </c>
      <c r="E31">
        <v>0</v>
      </c>
      <c r="F31">
        <v>0</v>
      </c>
      <c r="G31">
        <v>0</v>
      </c>
      <c r="H31">
        <v>1</v>
      </c>
      <c r="I31">
        <v>0</v>
      </c>
      <c r="J31">
        <v>0</v>
      </c>
      <c r="K31">
        <v>0</v>
      </c>
      <c r="L31">
        <v>0</v>
      </c>
      <c r="M31">
        <v>3</v>
      </c>
      <c r="N31">
        <v>7</v>
      </c>
      <c r="O31">
        <v>6</v>
      </c>
      <c r="P31">
        <v>1</v>
      </c>
      <c r="Q31">
        <v>9</v>
      </c>
      <c r="R31">
        <v>10</v>
      </c>
      <c r="S31">
        <v>20</v>
      </c>
    </row>
    <row r="32" spans="1:20" x14ac:dyDescent="0.15">
      <c r="A32" t="s">
        <v>49</v>
      </c>
      <c r="T32">
        <v>0.18691588785046728</v>
      </c>
    </row>
    <row r="33" spans="1:20" ht="14.25" x14ac:dyDescent="0.15">
      <c r="A33" t="s">
        <v>66</v>
      </c>
      <c r="B33">
        <v>2</v>
      </c>
      <c r="C33">
        <v>3</v>
      </c>
      <c r="D33">
        <v>1</v>
      </c>
      <c r="E33">
        <v>0</v>
      </c>
      <c r="F33">
        <v>2</v>
      </c>
      <c r="G33">
        <v>1</v>
      </c>
      <c r="H33">
        <v>3</v>
      </c>
      <c r="I33">
        <v>4</v>
      </c>
      <c r="J33">
        <v>6</v>
      </c>
      <c r="K33">
        <v>9</v>
      </c>
      <c r="L33">
        <v>5</v>
      </c>
      <c r="M33">
        <v>10</v>
      </c>
      <c r="N33">
        <v>19</v>
      </c>
      <c r="O33">
        <v>28</v>
      </c>
      <c r="P33">
        <v>15</v>
      </c>
      <c r="Q33">
        <v>38</v>
      </c>
      <c r="R33">
        <v>55</v>
      </c>
      <c r="S33">
        <v>108</v>
      </c>
    </row>
    <row r="34" spans="1:20" x14ac:dyDescent="0.15">
      <c r="A34" t="s">
        <v>49</v>
      </c>
      <c r="B34">
        <v>1.8518518518518517E-2</v>
      </c>
      <c r="C34">
        <v>2.7777777777777776E-2</v>
      </c>
      <c r="D34">
        <v>9.2592592592592587E-3</v>
      </c>
      <c r="E34">
        <v>0</v>
      </c>
      <c r="F34">
        <v>1.8518518518518517E-2</v>
      </c>
      <c r="G34">
        <v>9.2592592592592587E-3</v>
      </c>
      <c r="H34">
        <v>2.7777777777777776E-2</v>
      </c>
      <c r="I34">
        <v>3.7037037037037035E-2</v>
      </c>
      <c r="J34">
        <v>5.5555555555555552E-2</v>
      </c>
      <c r="K34">
        <v>8.3333333333333329E-2</v>
      </c>
      <c r="L34">
        <v>4.6296296296296294E-2</v>
      </c>
      <c r="M34">
        <v>9.2592592592592587E-2</v>
      </c>
      <c r="N34">
        <v>0.17592592592592593</v>
      </c>
      <c r="O34">
        <v>0.25925925925925924</v>
      </c>
      <c r="P34">
        <v>7.4626865671641784E-2</v>
      </c>
      <c r="Q34">
        <v>0.35185185185185186</v>
      </c>
      <c r="R34">
        <v>0.5092592592592593</v>
      </c>
      <c r="S34">
        <v>1</v>
      </c>
      <c r="T34">
        <v>1</v>
      </c>
    </row>
    <row r="35" spans="1:20" x14ac:dyDescent="0.15">
      <c r="A35" t="s">
        <v>67</v>
      </c>
      <c r="B35">
        <v>0</v>
      </c>
      <c r="C35">
        <v>0</v>
      </c>
      <c r="D35">
        <v>0</v>
      </c>
      <c r="E35">
        <v>0</v>
      </c>
      <c r="F35">
        <v>1</v>
      </c>
      <c r="G35">
        <v>0</v>
      </c>
      <c r="H35">
        <v>1</v>
      </c>
      <c r="I35">
        <v>1</v>
      </c>
      <c r="J35">
        <v>2</v>
      </c>
      <c r="K35">
        <v>1</v>
      </c>
      <c r="L35">
        <v>4</v>
      </c>
      <c r="M35">
        <v>0</v>
      </c>
      <c r="N35">
        <v>6</v>
      </c>
      <c r="O35">
        <v>12</v>
      </c>
      <c r="P35">
        <v>9</v>
      </c>
      <c r="Q35">
        <v>14</v>
      </c>
      <c r="R35">
        <v>14</v>
      </c>
      <c r="S35">
        <v>37</v>
      </c>
    </row>
    <row r="36" spans="1:20" x14ac:dyDescent="0.15">
      <c r="A36" t="s">
        <v>49</v>
      </c>
      <c r="T36">
        <v>0.34259259259259262</v>
      </c>
    </row>
    <row r="37" spans="1:20" x14ac:dyDescent="0.15">
      <c r="A37" t="s">
        <v>68</v>
      </c>
      <c r="B37">
        <v>0</v>
      </c>
      <c r="C37">
        <v>1</v>
      </c>
      <c r="D37">
        <v>0</v>
      </c>
      <c r="E37">
        <v>0</v>
      </c>
      <c r="F37">
        <v>1</v>
      </c>
      <c r="G37">
        <v>0</v>
      </c>
      <c r="H37">
        <v>1</v>
      </c>
      <c r="I37">
        <v>1</v>
      </c>
      <c r="J37">
        <v>0</v>
      </c>
      <c r="K37">
        <v>0</v>
      </c>
      <c r="L37">
        <v>0</v>
      </c>
      <c r="M37">
        <v>0</v>
      </c>
      <c r="N37">
        <v>2</v>
      </c>
      <c r="O37">
        <v>2</v>
      </c>
      <c r="P37">
        <v>1</v>
      </c>
      <c r="Q37">
        <v>4</v>
      </c>
      <c r="R37">
        <v>4</v>
      </c>
      <c r="S37">
        <v>9</v>
      </c>
    </row>
    <row r="38" spans="1:20" x14ac:dyDescent="0.15">
      <c r="A38" t="s">
        <v>49</v>
      </c>
      <c r="T38">
        <v>8.3333333333333329E-2</v>
      </c>
    </row>
    <row r="39" spans="1:20" x14ac:dyDescent="0.15">
      <c r="A39" t="s">
        <v>69</v>
      </c>
      <c r="B39">
        <v>2</v>
      </c>
      <c r="C39">
        <v>2</v>
      </c>
      <c r="D39">
        <v>1</v>
      </c>
      <c r="E39">
        <v>0</v>
      </c>
      <c r="F39">
        <v>0</v>
      </c>
      <c r="G39">
        <v>1</v>
      </c>
      <c r="H39">
        <v>1</v>
      </c>
      <c r="I39">
        <v>2</v>
      </c>
      <c r="J39">
        <v>4</v>
      </c>
      <c r="K39">
        <v>8</v>
      </c>
      <c r="L39">
        <v>1</v>
      </c>
      <c r="M39">
        <v>10</v>
      </c>
      <c r="N39">
        <v>11</v>
      </c>
      <c r="O39">
        <v>11</v>
      </c>
      <c r="P39">
        <v>5</v>
      </c>
      <c r="Q39">
        <v>20</v>
      </c>
      <c r="R39">
        <v>34</v>
      </c>
      <c r="S39">
        <v>59</v>
      </c>
    </row>
    <row r="40" spans="1:20" x14ac:dyDescent="0.15">
      <c r="A40" t="s">
        <v>49</v>
      </c>
      <c r="T40">
        <v>0.54629629629629628</v>
      </c>
    </row>
    <row r="41" spans="1:20" ht="14.25" x14ac:dyDescent="0.15">
      <c r="A41" t="s">
        <v>70</v>
      </c>
      <c r="B41">
        <v>2</v>
      </c>
      <c r="C41">
        <v>3</v>
      </c>
      <c r="D41">
        <v>1</v>
      </c>
      <c r="E41">
        <v>0</v>
      </c>
      <c r="F41">
        <v>2</v>
      </c>
      <c r="G41">
        <v>1</v>
      </c>
      <c r="H41">
        <v>3</v>
      </c>
      <c r="I41">
        <v>3</v>
      </c>
      <c r="J41">
        <v>6</v>
      </c>
      <c r="K41">
        <v>9</v>
      </c>
      <c r="L41">
        <v>7</v>
      </c>
      <c r="M41">
        <v>10</v>
      </c>
      <c r="N41">
        <v>19</v>
      </c>
      <c r="O41">
        <v>28</v>
      </c>
      <c r="P41">
        <v>14</v>
      </c>
      <c r="Q41">
        <v>40</v>
      </c>
      <c r="R41">
        <v>54</v>
      </c>
      <c r="S41">
        <v>108</v>
      </c>
    </row>
    <row r="42" spans="1:20" x14ac:dyDescent="0.15">
      <c r="A42" t="s">
        <v>49</v>
      </c>
      <c r="B42">
        <v>1.8518518518518517E-2</v>
      </c>
      <c r="C42">
        <v>2.7777777777777776E-2</v>
      </c>
      <c r="D42">
        <v>9.2592592592592587E-3</v>
      </c>
      <c r="E42">
        <v>0</v>
      </c>
      <c r="F42">
        <v>1.8518518518518517E-2</v>
      </c>
      <c r="G42">
        <v>9.2592592592592587E-3</v>
      </c>
      <c r="H42">
        <v>2.7777777777777776E-2</v>
      </c>
      <c r="I42">
        <v>2.7777777777777776E-2</v>
      </c>
      <c r="J42">
        <v>5.5555555555555552E-2</v>
      </c>
      <c r="K42">
        <v>8.3333333333333329E-2</v>
      </c>
      <c r="L42">
        <v>6.4814814814814811E-2</v>
      </c>
      <c r="M42">
        <v>9.2592592592592587E-2</v>
      </c>
      <c r="N42">
        <v>0.17592592592592593</v>
      </c>
      <c r="O42">
        <v>0.25925925925925924</v>
      </c>
      <c r="P42">
        <v>6.9306930693069313E-2</v>
      </c>
      <c r="Q42">
        <v>0.37037037037037035</v>
      </c>
      <c r="R42">
        <v>0.5</v>
      </c>
      <c r="S42">
        <v>1</v>
      </c>
      <c r="T42">
        <v>1</v>
      </c>
    </row>
    <row r="43" spans="1:20" x14ac:dyDescent="0.15">
      <c r="A43" t="s">
        <v>71</v>
      </c>
      <c r="B43">
        <v>0</v>
      </c>
      <c r="C43">
        <v>0</v>
      </c>
      <c r="D43">
        <v>0</v>
      </c>
      <c r="E43">
        <v>0</v>
      </c>
      <c r="F43">
        <v>1</v>
      </c>
      <c r="G43">
        <v>1</v>
      </c>
      <c r="H43">
        <v>1</v>
      </c>
      <c r="I43">
        <v>1</v>
      </c>
      <c r="J43">
        <v>2</v>
      </c>
      <c r="K43">
        <v>2</v>
      </c>
      <c r="L43">
        <v>2</v>
      </c>
      <c r="M43">
        <v>5</v>
      </c>
      <c r="N43">
        <v>5</v>
      </c>
      <c r="O43">
        <v>8</v>
      </c>
      <c r="P43">
        <v>2</v>
      </c>
      <c r="Q43">
        <v>11</v>
      </c>
      <c r="R43">
        <v>17</v>
      </c>
      <c r="S43">
        <v>30</v>
      </c>
    </row>
    <row r="44" spans="1:20" x14ac:dyDescent="0.15">
      <c r="A44" t="s">
        <v>49</v>
      </c>
      <c r="T44">
        <v>0.27777777777777779</v>
      </c>
    </row>
    <row r="45" spans="1:20" x14ac:dyDescent="0.15">
      <c r="A45" t="s">
        <v>72</v>
      </c>
      <c r="B45">
        <v>1</v>
      </c>
      <c r="C45">
        <v>3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3</v>
      </c>
      <c r="K45">
        <v>2</v>
      </c>
      <c r="L45">
        <v>3</v>
      </c>
      <c r="M45">
        <v>3</v>
      </c>
      <c r="N45">
        <v>4</v>
      </c>
      <c r="O45">
        <v>1</v>
      </c>
      <c r="P45">
        <v>3</v>
      </c>
      <c r="Q45">
        <v>11</v>
      </c>
      <c r="R45">
        <v>9</v>
      </c>
      <c r="S45">
        <v>23</v>
      </c>
    </row>
    <row r="46" spans="1:20" x14ac:dyDescent="0.15">
      <c r="A46" t="s">
        <v>49</v>
      </c>
      <c r="T46">
        <v>0.21296296296296297</v>
      </c>
    </row>
    <row r="47" spans="1:20" x14ac:dyDescent="0.15">
      <c r="A47" t="s">
        <v>73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1</v>
      </c>
      <c r="J47">
        <v>1</v>
      </c>
      <c r="K47">
        <v>0</v>
      </c>
      <c r="L47">
        <v>0</v>
      </c>
      <c r="M47">
        <v>2</v>
      </c>
      <c r="N47">
        <v>0</v>
      </c>
      <c r="O47">
        <v>2</v>
      </c>
      <c r="P47">
        <v>3</v>
      </c>
      <c r="Q47">
        <v>1</v>
      </c>
      <c r="R47">
        <v>5</v>
      </c>
      <c r="S47">
        <v>9</v>
      </c>
    </row>
    <row r="48" spans="1:20" x14ac:dyDescent="0.15">
      <c r="A48" t="s">
        <v>49</v>
      </c>
      <c r="T48">
        <v>8.3333333333333329E-2</v>
      </c>
    </row>
    <row r="49" spans="1:20" x14ac:dyDescent="0.15">
      <c r="A49" t="s">
        <v>74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2</v>
      </c>
      <c r="I49">
        <v>0</v>
      </c>
      <c r="J49">
        <v>0</v>
      </c>
      <c r="K49">
        <v>0</v>
      </c>
      <c r="L49">
        <v>0</v>
      </c>
      <c r="M49">
        <v>0</v>
      </c>
      <c r="N49">
        <v>2</v>
      </c>
      <c r="O49">
        <v>6</v>
      </c>
      <c r="P49">
        <v>1</v>
      </c>
      <c r="Q49">
        <v>4</v>
      </c>
      <c r="R49">
        <v>6</v>
      </c>
      <c r="S49">
        <v>11</v>
      </c>
    </row>
    <row r="50" spans="1:20" x14ac:dyDescent="0.15">
      <c r="A50" t="s">
        <v>49</v>
      </c>
      <c r="T50">
        <v>0.10185185185185185</v>
      </c>
    </row>
    <row r="51" spans="1:20" x14ac:dyDescent="0.15">
      <c r="A51" t="s">
        <v>75</v>
      </c>
      <c r="B51">
        <v>1</v>
      </c>
      <c r="C51">
        <v>0</v>
      </c>
      <c r="D51">
        <v>1</v>
      </c>
      <c r="E51">
        <v>0</v>
      </c>
      <c r="F51">
        <v>1</v>
      </c>
      <c r="G51">
        <v>0</v>
      </c>
      <c r="H51">
        <v>0</v>
      </c>
      <c r="I51">
        <v>1</v>
      </c>
      <c r="J51">
        <v>0</v>
      </c>
      <c r="K51">
        <v>5</v>
      </c>
      <c r="L51">
        <v>1</v>
      </c>
      <c r="M51">
        <v>0</v>
      </c>
      <c r="N51">
        <v>8</v>
      </c>
      <c r="O51">
        <v>11</v>
      </c>
      <c r="P51">
        <v>5</v>
      </c>
      <c r="Q51">
        <v>12</v>
      </c>
      <c r="R51">
        <v>17</v>
      </c>
      <c r="S51">
        <v>34</v>
      </c>
    </row>
    <row r="52" spans="1:20" x14ac:dyDescent="0.15">
      <c r="A52" t="s">
        <v>49</v>
      </c>
      <c r="T52">
        <v>0.31481481481481483</v>
      </c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BF84E-6732-4CC0-A8B1-33CD85417D2C}">
  <dimension ref="A1:AI32"/>
  <sheetViews>
    <sheetView tabSelected="1" zoomScale="75" zoomScaleNormal="75" workbookViewId="0">
      <selection activeCell="Q1" sqref="Q1:T1"/>
    </sheetView>
  </sheetViews>
  <sheetFormatPr defaultRowHeight="13.5" x14ac:dyDescent="0.15"/>
  <cols>
    <col min="1" max="1" width="30.75" customWidth="1"/>
    <col min="17" max="19" width="7.625" customWidth="1"/>
    <col min="20" max="21" width="6.625" customWidth="1"/>
  </cols>
  <sheetData>
    <row r="1" spans="1:23" ht="15.95" customHeight="1" x14ac:dyDescent="0.15">
      <c r="Q1" s="151" t="s">
        <v>82</v>
      </c>
      <c r="R1" s="151"/>
      <c r="S1" s="151"/>
      <c r="T1" s="151"/>
    </row>
    <row r="2" spans="1:23" ht="16.5" customHeight="1" thickBot="1" x14ac:dyDescent="0.2">
      <c r="A2" s="124" t="s">
        <v>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23" ht="20.100000000000001" customHeight="1" thickBot="1" x14ac:dyDescent="0.2">
      <c r="A3" s="19" t="s">
        <v>1</v>
      </c>
      <c r="B3" s="125" t="s">
        <v>2</v>
      </c>
      <c r="C3" s="126"/>
      <c r="D3" s="125" t="s">
        <v>3</v>
      </c>
      <c r="E3" s="127"/>
      <c r="F3" s="128" t="s">
        <v>4</v>
      </c>
      <c r="G3" s="126"/>
      <c r="H3" s="125" t="s">
        <v>5</v>
      </c>
      <c r="I3" s="127"/>
      <c r="J3" s="128" t="s">
        <v>6</v>
      </c>
      <c r="K3" s="126"/>
      <c r="L3" s="125" t="s">
        <v>7</v>
      </c>
      <c r="M3" s="127"/>
      <c r="N3" s="128" t="s">
        <v>8</v>
      </c>
      <c r="O3" s="126"/>
      <c r="P3" s="90" t="s">
        <v>9</v>
      </c>
      <c r="Q3" s="148" t="s">
        <v>81</v>
      </c>
      <c r="R3" s="149"/>
      <c r="S3" s="150"/>
      <c r="T3" s="158" t="s">
        <v>87</v>
      </c>
      <c r="U3" s="159"/>
    </row>
    <row r="4" spans="1:23" ht="20.100000000000001" customHeight="1" thickBot="1" x14ac:dyDescent="0.2">
      <c r="A4" s="28" t="s">
        <v>11</v>
      </c>
      <c r="B4" s="122">
        <v>6</v>
      </c>
      <c r="C4" s="123"/>
      <c r="D4" s="122">
        <v>3</v>
      </c>
      <c r="E4" s="117"/>
      <c r="F4" s="116">
        <v>10</v>
      </c>
      <c r="G4" s="123"/>
      <c r="H4" s="122">
        <v>21</v>
      </c>
      <c r="I4" s="117"/>
      <c r="J4" s="116">
        <v>25</v>
      </c>
      <c r="K4" s="123"/>
      <c r="L4" s="122">
        <v>58</v>
      </c>
      <c r="M4" s="117"/>
      <c r="N4" s="116">
        <v>109</v>
      </c>
      <c r="O4" s="117"/>
      <c r="P4" s="28">
        <v>21</v>
      </c>
      <c r="Q4" s="152">
        <v>253</v>
      </c>
      <c r="R4" s="153"/>
      <c r="S4" s="154"/>
      <c r="T4" s="160"/>
      <c r="U4" s="161"/>
    </row>
    <row r="5" spans="1:23" ht="20.100000000000001" customHeight="1" thickBot="1" x14ac:dyDescent="0.2">
      <c r="A5" s="31" t="s">
        <v>12</v>
      </c>
      <c r="B5" s="166">
        <v>5.3192848020434225E-2</v>
      </c>
      <c r="C5" s="167"/>
      <c r="D5" s="166">
        <v>2.3051706705278473E-2</v>
      </c>
      <c r="E5" s="167"/>
      <c r="F5" s="166">
        <v>4.8275862068965517E-2</v>
      </c>
      <c r="G5" s="167"/>
      <c r="H5" s="166">
        <v>9.6551724137931033E-2</v>
      </c>
      <c r="I5" s="167"/>
      <c r="J5" s="166">
        <v>6.8965517241379309E-2</v>
      </c>
      <c r="K5" s="167"/>
      <c r="L5" s="166">
        <v>0.29655172413793102</v>
      </c>
      <c r="M5" s="167"/>
      <c r="N5" s="166">
        <v>0.42758620689655175</v>
      </c>
      <c r="O5" s="167"/>
      <c r="P5" s="76">
        <v>4.1379310344827586E-2</v>
      </c>
      <c r="Q5" s="155">
        <v>1</v>
      </c>
      <c r="R5" s="156"/>
      <c r="S5" s="157"/>
      <c r="T5" s="160"/>
      <c r="U5" s="161"/>
    </row>
    <row r="6" spans="1:23" ht="20.100000000000001" customHeight="1" thickBot="1" x14ac:dyDescent="0.2">
      <c r="A6" s="20" t="s">
        <v>13</v>
      </c>
      <c r="B6" s="21" t="s">
        <v>14</v>
      </c>
      <c r="C6" s="88" t="s">
        <v>15</v>
      </c>
      <c r="D6" s="21" t="s">
        <v>14</v>
      </c>
      <c r="E6" s="22" t="s">
        <v>15</v>
      </c>
      <c r="F6" s="101" t="s">
        <v>14</v>
      </c>
      <c r="G6" s="88" t="s">
        <v>15</v>
      </c>
      <c r="H6" s="21" t="s">
        <v>14</v>
      </c>
      <c r="I6" s="22" t="s">
        <v>15</v>
      </c>
      <c r="J6" s="101" t="s">
        <v>14</v>
      </c>
      <c r="K6" s="88" t="s">
        <v>15</v>
      </c>
      <c r="L6" s="21" t="s">
        <v>14</v>
      </c>
      <c r="M6" s="22" t="s">
        <v>15</v>
      </c>
      <c r="N6" s="101" t="s">
        <v>14</v>
      </c>
      <c r="O6" s="22" t="s">
        <v>15</v>
      </c>
      <c r="P6" s="91" t="s">
        <v>9</v>
      </c>
      <c r="Q6" s="16" t="s">
        <v>14</v>
      </c>
      <c r="R6" s="16" t="s">
        <v>15</v>
      </c>
      <c r="S6" s="16" t="s">
        <v>16</v>
      </c>
      <c r="T6" s="162"/>
      <c r="U6" s="163"/>
    </row>
    <row r="7" spans="1:23" ht="20.100000000000001" customHeight="1" thickBot="1" x14ac:dyDescent="0.2">
      <c r="A7" s="28" t="s">
        <v>11</v>
      </c>
      <c r="B7" s="30">
        <v>3</v>
      </c>
      <c r="C7" s="89">
        <v>3</v>
      </c>
      <c r="D7" s="30">
        <v>2</v>
      </c>
      <c r="E7" s="29">
        <v>1</v>
      </c>
      <c r="F7" s="99">
        <v>6</v>
      </c>
      <c r="G7" s="89">
        <v>4</v>
      </c>
      <c r="H7" s="30">
        <v>10</v>
      </c>
      <c r="I7" s="29">
        <v>11</v>
      </c>
      <c r="J7" s="99">
        <v>11</v>
      </c>
      <c r="K7" s="89">
        <v>14</v>
      </c>
      <c r="L7" s="30">
        <v>28</v>
      </c>
      <c r="M7" s="29">
        <v>30</v>
      </c>
      <c r="N7" s="99">
        <v>49</v>
      </c>
      <c r="O7" s="29">
        <v>60</v>
      </c>
      <c r="P7" s="28">
        <v>21</v>
      </c>
      <c r="Q7" s="17">
        <v>109</v>
      </c>
      <c r="R7" s="17">
        <v>123</v>
      </c>
      <c r="S7" s="17">
        <v>253</v>
      </c>
      <c r="T7" s="134" t="s">
        <v>88</v>
      </c>
      <c r="U7" s="135"/>
      <c r="W7" t="s">
        <v>85</v>
      </c>
    </row>
    <row r="8" spans="1:23" ht="20.100000000000001" customHeight="1" thickBot="1" x14ac:dyDescent="0.2">
      <c r="A8" s="23" t="s">
        <v>80</v>
      </c>
      <c r="B8" s="24">
        <v>3</v>
      </c>
      <c r="C8" s="64">
        <v>3</v>
      </c>
      <c r="D8" s="24">
        <v>2</v>
      </c>
      <c r="E8" s="25">
        <v>1</v>
      </c>
      <c r="F8" s="102">
        <v>6</v>
      </c>
      <c r="G8" s="64">
        <v>4</v>
      </c>
      <c r="H8" s="24">
        <v>10</v>
      </c>
      <c r="I8" s="25">
        <v>11</v>
      </c>
      <c r="J8" s="102">
        <v>11</v>
      </c>
      <c r="K8" s="64">
        <v>14</v>
      </c>
      <c r="L8" s="24">
        <v>28</v>
      </c>
      <c r="M8" s="25">
        <v>29</v>
      </c>
      <c r="N8" s="102">
        <v>50</v>
      </c>
      <c r="O8" s="25">
        <v>59</v>
      </c>
      <c r="P8" s="77">
        <v>18</v>
      </c>
      <c r="Q8" s="17">
        <v>110</v>
      </c>
      <c r="R8" s="17">
        <v>121</v>
      </c>
      <c r="S8" s="17">
        <v>249</v>
      </c>
      <c r="T8" s="136"/>
      <c r="U8" s="137"/>
      <c r="W8" t="s">
        <v>84</v>
      </c>
    </row>
    <row r="9" spans="1:23" ht="15" customHeight="1" x14ac:dyDescent="0.15">
      <c r="A9" s="32" t="s">
        <v>17</v>
      </c>
      <c r="B9" s="49">
        <v>0</v>
      </c>
      <c r="C9" s="66">
        <v>0</v>
      </c>
      <c r="D9" s="49">
        <v>1</v>
      </c>
      <c r="E9" s="50">
        <v>0</v>
      </c>
      <c r="F9" s="104">
        <v>3</v>
      </c>
      <c r="G9" s="66">
        <v>0</v>
      </c>
      <c r="H9" s="49">
        <v>0</v>
      </c>
      <c r="I9" s="50">
        <v>1</v>
      </c>
      <c r="J9" s="104">
        <v>2</v>
      </c>
      <c r="K9" s="66">
        <v>1</v>
      </c>
      <c r="L9" s="49">
        <v>5</v>
      </c>
      <c r="M9" s="50">
        <v>5</v>
      </c>
      <c r="N9" s="104">
        <v>16</v>
      </c>
      <c r="O9" s="50">
        <v>8</v>
      </c>
      <c r="P9" s="79">
        <v>3</v>
      </c>
      <c r="Q9" s="51">
        <v>27</v>
      </c>
      <c r="R9" s="51">
        <v>15</v>
      </c>
      <c r="S9" s="51">
        <v>45</v>
      </c>
      <c r="T9" s="164">
        <v>0.17786561264822134</v>
      </c>
      <c r="U9" s="165"/>
    </row>
    <row r="10" spans="1:23" ht="15" customHeight="1" x14ac:dyDescent="0.15">
      <c r="A10" s="3" t="s">
        <v>18</v>
      </c>
      <c r="B10" s="55">
        <v>0</v>
      </c>
      <c r="C10" s="68">
        <v>0</v>
      </c>
      <c r="D10" s="55">
        <v>0</v>
      </c>
      <c r="E10" s="56">
        <v>0</v>
      </c>
      <c r="F10" s="106">
        <v>0</v>
      </c>
      <c r="G10" s="68">
        <v>0</v>
      </c>
      <c r="H10" s="55">
        <v>1</v>
      </c>
      <c r="I10" s="56">
        <v>0</v>
      </c>
      <c r="J10" s="106">
        <v>0</v>
      </c>
      <c r="K10" s="68">
        <v>1</v>
      </c>
      <c r="L10" s="55">
        <v>3</v>
      </c>
      <c r="M10" s="56">
        <v>9</v>
      </c>
      <c r="N10" s="106">
        <v>8</v>
      </c>
      <c r="O10" s="56">
        <v>14</v>
      </c>
      <c r="P10" s="81">
        <v>2</v>
      </c>
      <c r="Q10" s="54">
        <v>12</v>
      </c>
      <c r="R10" s="54">
        <v>24</v>
      </c>
      <c r="S10" s="54">
        <v>38</v>
      </c>
      <c r="T10" s="129">
        <v>0.15019762845849802</v>
      </c>
      <c r="U10" s="130"/>
    </row>
    <row r="11" spans="1:23" ht="15" customHeight="1" x14ac:dyDescent="0.15">
      <c r="A11" s="3" t="s">
        <v>19</v>
      </c>
      <c r="B11" s="52">
        <v>0</v>
      </c>
      <c r="C11" s="70">
        <v>0</v>
      </c>
      <c r="D11" s="52">
        <v>1</v>
      </c>
      <c r="E11" s="53">
        <v>0</v>
      </c>
      <c r="F11" s="108">
        <v>1</v>
      </c>
      <c r="G11" s="70">
        <v>1</v>
      </c>
      <c r="H11" s="52">
        <v>3</v>
      </c>
      <c r="I11" s="53">
        <v>0</v>
      </c>
      <c r="J11" s="108">
        <v>3</v>
      </c>
      <c r="K11" s="70">
        <v>2</v>
      </c>
      <c r="L11" s="52">
        <v>9</v>
      </c>
      <c r="M11" s="53">
        <v>6</v>
      </c>
      <c r="N11" s="108">
        <v>10</v>
      </c>
      <c r="O11" s="53">
        <v>16</v>
      </c>
      <c r="P11" s="83">
        <v>5</v>
      </c>
      <c r="Q11" s="54">
        <v>27</v>
      </c>
      <c r="R11" s="54">
        <v>25</v>
      </c>
      <c r="S11" s="54">
        <v>57</v>
      </c>
      <c r="T11" s="129">
        <v>0.22529644268774704</v>
      </c>
      <c r="U11" s="130"/>
    </row>
    <row r="12" spans="1:23" ht="15" customHeight="1" thickBot="1" x14ac:dyDescent="0.2">
      <c r="A12" s="3" t="s">
        <v>20</v>
      </c>
      <c r="B12" s="52">
        <v>3</v>
      </c>
      <c r="C12" s="70">
        <v>3</v>
      </c>
      <c r="D12" s="52">
        <v>0</v>
      </c>
      <c r="E12" s="53">
        <v>1</v>
      </c>
      <c r="F12" s="108">
        <v>2</v>
      </c>
      <c r="G12" s="70">
        <v>3</v>
      </c>
      <c r="H12" s="52">
        <v>6</v>
      </c>
      <c r="I12" s="53">
        <v>10</v>
      </c>
      <c r="J12" s="108">
        <v>6</v>
      </c>
      <c r="K12" s="70">
        <v>10</v>
      </c>
      <c r="L12" s="52">
        <v>11</v>
      </c>
      <c r="M12" s="53">
        <v>9</v>
      </c>
      <c r="N12" s="108">
        <v>16</v>
      </c>
      <c r="O12" s="53">
        <v>21</v>
      </c>
      <c r="P12" s="83">
        <v>8</v>
      </c>
      <c r="Q12" s="54">
        <v>44</v>
      </c>
      <c r="R12" s="54">
        <v>57</v>
      </c>
      <c r="S12" s="54">
        <v>109</v>
      </c>
      <c r="T12" s="129">
        <v>0.43083003952569171</v>
      </c>
      <c r="U12" s="130"/>
    </row>
    <row r="13" spans="1:23" ht="20.100000000000001" customHeight="1" thickBot="1" x14ac:dyDescent="0.2">
      <c r="A13" s="23" t="s">
        <v>76</v>
      </c>
      <c r="B13" s="26">
        <v>3</v>
      </c>
      <c r="C13" s="73">
        <v>3</v>
      </c>
      <c r="D13" s="26">
        <v>2</v>
      </c>
      <c r="E13" s="27">
        <v>1</v>
      </c>
      <c r="F13" s="111">
        <v>6</v>
      </c>
      <c r="G13" s="73">
        <v>4</v>
      </c>
      <c r="H13" s="26">
        <v>10</v>
      </c>
      <c r="I13" s="27">
        <v>11</v>
      </c>
      <c r="J13" s="111">
        <v>11</v>
      </c>
      <c r="K13" s="73">
        <v>14</v>
      </c>
      <c r="L13" s="26">
        <v>28</v>
      </c>
      <c r="M13" s="27">
        <v>30</v>
      </c>
      <c r="N13" s="111">
        <v>50</v>
      </c>
      <c r="O13" s="27">
        <v>59</v>
      </c>
      <c r="P13" s="28">
        <v>17</v>
      </c>
      <c r="Q13" s="17">
        <v>110</v>
      </c>
      <c r="R13" s="17">
        <v>122</v>
      </c>
      <c r="S13" s="17">
        <v>249</v>
      </c>
      <c r="T13" s="142">
        <v>1</v>
      </c>
      <c r="U13" s="143"/>
    </row>
    <row r="14" spans="1:23" ht="15" customHeight="1" x14ac:dyDescent="0.15">
      <c r="A14" s="32" t="s">
        <v>21</v>
      </c>
      <c r="B14" s="49">
        <v>0</v>
      </c>
      <c r="C14" s="66">
        <v>1</v>
      </c>
      <c r="D14" s="49">
        <v>1</v>
      </c>
      <c r="E14" s="50">
        <v>0</v>
      </c>
      <c r="F14" s="104">
        <v>5</v>
      </c>
      <c r="G14" s="66">
        <v>1</v>
      </c>
      <c r="H14" s="49">
        <v>3</v>
      </c>
      <c r="I14" s="50">
        <v>4</v>
      </c>
      <c r="J14" s="104">
        <v>4</v>
      </c>
      <c r="K14" s="66">
        <v>6</v>
      </c>
      <c r="L14" s="49">
        <v>17</v>
      </c>
      <c r="M14" s="50">
        <v>17</v>
      </c>
      <c r="N14" s="104">
        <v>27</v>
      </c>
      <c r="O14" s="50">
        <v>26</v>
      </c>
      <c r="P14" s="79">
        <v>12</v>
      </c>
      <c r="Q14" s="51">
        <v>57</v>
      </c>
      <c r="R14" s="51">
        <v>55</v>
      </c>
      <c r="S14" s="51">
        <v>124</v>
      </c>
      <c r="T14" s="129">
        <v>0.49011857707509882</v>
      </c>
      <c r="U14" s="131"/>
    </row>
    <row r="15" spans="1:23" ht="15" customHeight="1" thickBot="1" x14ac:dyDescent="0.2">
      <c r="A15" s="3" t="s">
        <v>22</v>
      </c>
      <c r="B15" s="57">
        <v>3</v>
      </c>
      <c r="C15" s="75">
        <v>2</v>
      </c>
      <c r="D15" s="57">
        <v>1</v>
      </c>
      <c r="E15" s="58">
        <v>1</v>
      </c>
      <c r="F15" s="113">
        <v>1</v>
      </c>
      <c r="G15" s="75">
        <v>3</v>
      </c>
      <c r="H15" s="57">
        <v>7</v>
      </c>
      <c r="I15" s="58">
        <v>7</v>
      </c>
      <c r="J15" s="113">
        <v>7</v>
      </c>
      <c r="K15" s="75">
        <v>8</v>
      </c>
      <c r="L15" s="57">
        <v>11</v>
      </c>
      <c r="M15" s="58">
        <v>13</v>
      </c>
      <c r="N15" s="113">
        <v>23</v>
      </c>
      <c r="O15" s="58">
        <v>33</v>
      </c>
      <c r="P15" s="87">
        <v>5</v>
      </c>
      <c r="Q15" s="54">
        <v>53</v>
      </c>
      <c r="R15" s="54">
        <v>67</v>
      </c>
      <c r="S15" s="54">
        <v>125</v>
      </c>
      <c r="T15" s="144">
        <v>0.49407114624505927</v>
      </c>
      <c r="U15" s="145"/>
    </row>
    <row r="16" spans="1:23" ht="20.100000000000001" customHeight="1" thickBot="1" x14ac:dyDescent="0.2">
      <c r="A16" s="23" t="s">
        <v>77</v>
      </c>
      <c r="B16" s="26">
        <v>3</v>
      </c>
      <c r="C16" s="73">
        <v>3</v>
      </c>
      <c r="D16" s="26">
        <v>1</v>
      </c>
      <c r="E16" s="27">
        <v>1</v>
      </c>
      <c r="F16" s="111">
        <v>5</v>
      </c>
      <c r="G16" s="73">
        <v>3</v>
      </c>
      <c r="H16" s="26">
        <v>10</v>
      </c>
      <c r="I16" s="27">
        <v>10</v>
      </c>
      <c r="J16" s="111">
        <v>8</v>
      </c>
      <c r="K16" s="73">
        <v>13</v>
      </c>
      <c r="L16" s="26">
        <v>15</v>
      </c>
      <c r="M16" s="27">
        <v>18</v>
      </c>
      <c r="N16" s="111">
        <v>37</v>
      </c>
      <c r="O16" s="27">
        <v>50</v>
      </c>
      <c r="P16" s="28">
        <v>12</v>
      </c>
      <c r="Q16" s="17">
        <v>79</v>
      </c>
      <c r="R16" s="17">
        <v>98</v>
      </c>
      <c r="S16" s="17">
        <v>189</v>
      </c>
      <c r="T16" s="8"/>
      <c r="U16" s="115">
        <v>100</v>
      </c>
      <c r="W16" t="s">
        <v>119</v>
      </c>
    </row>
    <row r="17" spans="1:35" ht="15" customHeight="1" x14ac:dyDescent="0.15">
      <c r="A17" s="32" t="s">
        <v>23</v>
      </c>
      <c r="B17" s="49">
        <v>1</v>
      </c>
      <c r="C17" s="66">
        <v>1</v>
      </c>
      <c r="D17" s="49">
        <v>1</v>
      </c>
      <c r="E17" s="50">
        <v>0</v>
      </c>
      <c r="F17" s="104">
        <v>1</v>
      </c>
      <c r="G17" s="66">
        <v>1</v>
      </c>
      <c r="H17" s="49">
        <v>4</v>
      </c>
      <c r="I17" s="50">
        <v>5</v>
      </c>
      <c r="J17" s="104">
        <v>3</v>
      </c>
      <c r="K17" s="66">
        <v>10</v>
      </c>
      <c r="L17" s="49">
        <v>21</v>
      </c>
      <c r="M17" s="50">
        <v>12</v>
      </c>
      <c r="N17" s="104">
        <v>17</v>
      </c>
      <c r="O17" s="50">
        <v>20</v>
      </c>
      <c r="P17" s="79">
        <v>8</v>
      </c>
      <c r="Q17" s="51">
        <v>48</v>
      </c>
      <c r="R17" s="51">
        <v>49</v>
      </c>
      <c r="S17" s="51">
        <v>105</v>
      </c>
      <c r="T17" s="129">
        <v>0.41501976284584979</v>
      </c>
      <c r="U17" s="131"/>
    </row>
    <row r="18" spans="1:35" ht="15" customHeight="1" x14ac:dyDescent="0.15">
      <c r="A18" s="3" t="s">
        <v>24</v>
      </c>
      <c r="B18" s="57">
        <v>0</v>
      </c>
      <c r="C18" s="75">
        <v>1</v>
      </c>
      <c r="D18" s="57">
        <v>0</v>
      </c>
      <c r="E18" s="58">
        <v>1</v>
      </c>
      <c r="F18" s="113">
        <v>4</v>
      </c>
      <c r="G18" s="75">
        <v>2</v>
      </c>
      <c r="H18" s="57">
        <v>5</v>
      </c>
      <c r="I18" s="58">
        <v>3</v>
      </c>
      <c r="J18" s="113">
        <v>5</v>
      </c>
      <c r="K18" s="75">
        <v>3</v>
      </c>
      <c r="L18" s="57">
        <v>1</v>
      </c>
      <c r="M18" s="58">
        <v>3</v>
      </c>
      <c r="N18" s="113">
        <v>7</v>
      </c>
      <c r="O18" s="58">
        <v>8</v>
      </c>
      <c r="P18" s="87">
        <v>3</v>
      </c>
      <c r="Q18" s="54">
        <v>22</v>
      </c>
      <c r="R18" s="54">
        <v>21</v>
      </c>
      <c r="S18" s="54">
        <v>46</v>
      </c>
      <c r="T18" s="129">
        <v>0.18181818181818182</v>
      </c>
      <c r="U18" s="131"/>
    </row>
    <row r="19" spans="1:35" ht="15" customHeight="1" thickBot="1" x14ac:dyDescent="0.2">
      <c r="A19" s="3" t="s">
        <v>25</v>
      </c>
      <c r="B19" s="57">
        <v>2</v>
      </c>
      <c r="C19" s="75">
        <v>1</v>
      </c>
      <c r="D19" s="57">
        <v>0</v>
      </c>
      <c r="E19" s="58">
        <v>0</v>
      </c>
      <c r="F19" s="113">
        <v>0</v>
      </c>
      <c r="G19" s="75">
        <v>0</v>
      </c>
      <c r="H19" s="57">
        <v>1</v>
      </c>
      <c r="I19" s="58">
        <v>2</v>
      </c>
      <c r="J19" s="113">
        <v>0</v>
      </c>
      <c r="K19" s="75">
        <v>0</v>
      </c>
      <c r="L19" s="57">
        <v>3</v>
      </c>
      <c r="M19" s="58">
        <v>3</v>
      </c>
      <c r="N19" s="113">
        <v>13</v>
      </c>
      <c r="O19" s="58">
        <v>9</v>
      </c>
      <c r="P19" s="87">
        <v>2</v>
      </c>
      <c r="Q19" s="54">
        <v>19</v>
      </c>
      <c r="R19" s="54">
        <v>15</v>
      </c>
      <c r="S19" s="54">
        <v>36</v>
      </c>
      <c r="T19" s="129">
        <v>0.14229249011857709</v>
      </c>
      <c r="U19" s="131"/>
    </row>
    <row r="20" spans="1:35" ht="20.100000000000001" customHeight="1" thickBot="1" x14ac:dyDescent="0.2">
      <c r="A20" s="23" t="s">
        <v>78</v>
      </c>
      <c r="B20" s="26">
        <v>3</v>
      </c>
      <c r="C20" s="73">
        <v>3</v>
      </c>
      <c r="D20" s="26">
        <v>2</v>
      </c>
      <c r="E20" s="27">
        <v>1</v>
      </c>
      <c r="F20" s="111">
        <v>4</v>
      </c>
      <c r="G20" s="73">
        <v>6</v>
      </c>
      <c r="H20" s="26">
        <v>10</v>
      </c>
      <c r="I20" s="27">
        <v>11</v>
      </c>
      <c r="J20" s="111">
        <v>11</v>
      </c>
      <c r="K20" s="73">
        <v>14</v>
      </c>
      <c r="L20" s="26">
        <v>29</v>
      </c>
      <c r="M20" s="27">
        <v>28</v>
      </c>
      <c r="N20" s="111">
        <v>50</v>
      </c>
      <c r="O20" s="27">
        <v>60</v>
      </c>
      <c r="P20" s="28">
        <v>21</v>
      </c>
      <c r="Q20" s="17">
        <v>109</v>
      </c>
      <c r="R20" s="17">
        <v>123</v>
      </c>
      <c r="S20" s="17">
        <v>253</v>
      </c>
      <c r="T20" s="142">
        <v>1</v>
      </c>
      <c r="U20" s="143"/>
    </row>
    <row r="21" spans="1:35" ht="15" customHeight="1" x14ac:dyDescent="0.15">
      <c r="A21" s="32" t="s">
        <v>26</v>
      </c>
      <c r="B21" s="49">
        <v>0</v>
      </c>
      <c r="C21" s="66">
        <v>0</v>
      </c>
      <c r="D21" s="49">
        <v>0</v>
      </c>
      <c r="E21" s="50">
        <v>1</v>
      </c>
      <c r="F21" s="104">
        <v>2</v>
      </c>
      <c r="G21" s="66">
        <v>3</v>
      </c>
      <c r="H21" s="49">
        <v>4</v>
      </c>
      <c r="I21" s="50">
        <v>7</v>
      </c>
      <c r="J21" s="104">
        <v>5</v>
      </c>
      <c r="K21" s="66">
        <v>3</v>
      </c>
      <c r="L21" s="49">
        <v>20</v>
      </c>
      <c r="M21" s="50">
        <v>12</v>
      </c>
      <c r="N21" s="104">
        <v>26</v>
      </c>
      <c r="O21" s="50">
        <v>27</v>
      </c>
      <c r="P21" s="79">
        <v>13</v>
      </c>
      <c r="Q21" s="51">
        <v>57</v>
      </c>
      <c r="R21" s="51">
        <v>53</v>
      </c>
      <c r="S21" s="51">
        <v>123</v>
      </c>
      <c r="T21" s="129">
        <v>0.48616600790513836</v>
      </c>
      <c r="U21" s="131"/>
    </row>
    <row r="22" spans="1:35" ht="15" customHeight="1" x14ac:dyDescent="0.15">
      <c r="A22" s="3" t="s">
        <v>27</v>
      </c>
      <c r="B22" s="57">
        <v>0</v>
      </c>
      <c r="C22" s="75">
        <v>1</v>
      </c>
      <c r="D22" s="57">
        <v>0</v>
      </c>
      <c r="E22" s="58">
        <v>0</v>
      </c>
      <c r="F22" s="113">
        <v>1</v>
      </c>
      <c r="G22" s="75">
        <v>1</v>
      </c>
      <c r="H22" s="57">
        <v>2</v>
      </c>
      <c r="I22" s="58">
        <v>1</v>
      </c>
      <c r="J22" s="113">
        <v>0</v>
      </c>
      <c r="K22" s="75">
        <v>0</v>
      </c>
      <c r="L22" s="57">
        <v>0</v>
      </c>
      <c r="M22" s="58">
        <v>0</v>
      </c>
      <c r="N22" s="113">
        <v>6</v>
      </c>
      <c r="O22" s="58">
        <v>7</v>
      </c>
      <c r="P22" s="87">
        <v>1</v>
      </c>
      <c r="Q22" s="54">
        <v>9</v>
      </c>
      <c r="R22" s="54">
        <v>10</v>
      </c>
      <c r="S22" s="54">
        <v>20</v>
      </c>
      <c r="T22" s="129">
        <v>7.9051383399209488E-2</v>
      </c>
      <c r="U22" s="131"/>
    </row>
    <row r="23" spans="1:35" ht="15" customHeight="1" thickBot="1" x14ac:dyDescent="0.2">
      <c r="A23" s="3" t="s">
        <v>28</v>
      </c>
      <c r="B23" s="57">
        <v>3</v>
      </c>
      <c r="C23" s="75">
        <v>2</v>
      </c>
      <c r="D23" s="57">
        <v>2</v>
      </c>
      <c r="E23" s="58">
        <v>0</v>
      </c>
      <c r="F23" s="113">
        <v>1</v>
      </c>
      <c r="G23" s="75">
        <v>2</v>
      </c>
      <c r="H23" s="57">
        <v>4</v>
      </c>
      <c r="I23" s="58">
        <v>3</v>
      </c>
      <c r="J23" s="113">
        <v>6</v>
      </c>
      <c r="K23" s="75">
        <v>11</v>
      </c>
      <c r="L23" s="57">
        <v>9</v>
      </c>
      <c r="M23" s="58">
        <v>16</v>
      </c>
      <c r="N23" s="113">
        <v>18</v>
      </c>
      <c r="O23" s="58">
        <v>23</v>
      </c>
      <c r="P23" s="87">
        <v>7</v>
      </c>
      <c r="Q23" s="54">
        <v>43</v>
      </c>
      <c r="R23" s="54">
        <v>57</v>
      </c>
      <c r="S23" s="54">
        <v>107</v>
      </c>
      <c r="T23" s="129">
        <v>0.42292490118577075</v>
      </c>
      <c r="U23" s="131"/>
    </row>
    <row r="24" spans="1:35" ht="20.100000000000001" customHeight="1" thickBot="1" x14ac:dyDescent="0.2">
      <c r="A24" s="23" t="s">
        <v>79</v>
      </c>
      <c r="B24" s="26">
        <v>3</v>
      </c>
      <c r="C24" s="73">
        <v>3</v>
      </c>
      <c r="D24" s="26">
        <v>2</v>
      </c>
      <c r="E24" s="27">
        <v>1</v>
      </c>
      <c r="F24" s="111">
        <v>6</v>
      </c>
      <c r="G24" s="73">
        <v>4</v>
      </c>
      <c r="H24" s="26">
        <v>11</v>
      </c>
      <c r="I24" s="27">
        <v>10</v>
      </c>
      <c r="J24" s="111">
        <v>11</v>
      </c>
      <c r="K24" s="73">
        <v>14</v>
      </c>
      <c r="L24" s="26">
        <v>29</v>
      </c>
      <c r="M24" s="27">
        <v>30</v>
      </c>
      <c r="N24" s="111">
        <v>50</v>
      </c>
      <c r="O24" s="27">
        <v>60</v>
      </c>
      <c r="P24" s="28">
        <v>19</v>
      </c>
      <c r="Q24" s="17">
        <v>112</v>
      </c>
      <c r="R24" s="17">
        <v>122</v>
      </c>
      <c r="S24" s="17">
        <v>253</v>
      </c>
      <c r="T24" s="140">
        <v>100</v>
      </c>
      <c r="U24" s="141"/>
    </row>
    <row r="25" spans="1:35" ht="15" customHeight="1" x14ac:dyDescent="0.15">
      <c r="A25" s="32" t="s">
        <v>29</v>
      </c>
      <c r="B25" s="49">
        <v>1</v>
      </c>
      <c r="C25" s="66">
        <v>0</v>
      </c>
      <c r="D25" s="49">
        <v>0</v>
      </c>
      <c r="E25" s="50">
        <v>0</v>
      </c>
      <c r="F25" s="104">
        <v>1</v>
      </c>
      <c r="G25" s="66">
        <v>1</v>
      </c>
      <c r="H25" s="49">
        <v>4</v>
      </c>
      <c r="I25" s="50">
        <v>1</v>
      </c>
      <c r="J25" s="104">
        <v>5</v>
      </c>
      <c r="K25" s="66">
        <v>3</v>
      </c>
      <c r="L25" s="49">
        <v>8</v>
      </c>
      <c r="M25" s="50">
        <v>7</v>
      </c>
      <c r="N25" s="104">
        <v>18</v>
      </c>
      <c r="O25" s="50">
        <v>24</v>
      </c>
      <c r="P25" s="79">
        <v>4</v>
      </c>
      <c r="Q25" s="51">
        <v>37</v>
      </c>
      <c r="R25" s="51">
        <v>36</v>
      </c>
      <c r="S25" s="51">
        <v>77</v>
      </c>
      <c r="T25" s="129">
        <v>0.30434782608695654</v>
      </c>
      <c r="U25" s="130"/>
    </row>
    <row r="26" spans="1:35" ht="15" customHeight="1" x14ac:dyDescent="0.15">
      <c r="A26" s="3" t="s">
        <v>30</v>
      </c>
      <c r="B26" s="57">
        <v>1</v>
      </c>
      <c r="C26" s="75">
        <v>3</v>
      </c>
      <c r="D26" s="57">
        <v>1</v>
      </c>
      <c r="E26" s="58">
        <v>1</v>
      </c>
      <c r="F26" s="113">
        <v>2</v>
      </c>
      <c r="G26" s="75">
        <v>2</v>
      </c>
      <c r="H26" s="57">
        <v>3</v>
      </c>
      <c r="I26" s="58">
        <v>2</v>
      </c>
      <c r="J26" s="113">
        <v>4</v>
      </c>
      <c r="K26" s="75">
        <v>4</v>
      </c>
      <c r="L26" s="57">
        <v>7</v>
      </c>
      <c r="M26" s="58">
        <v>6</v>
      </c>
      <c r="N26" s="113">
        <v>8</v>
      </c>
      <c r="O26" s="58">
        <v>2</v>
      </c>
      <c r="P26" s="87">
        <v>3</v>
      </c>
      <c r="Q26" s="54">
        <v>26</v>
      </c>
      <c r="R26" s="54">
        <v>20</v>
      </c>
      <c r="S26" s="54">
        <v>49</v>
      </c>
      <c r="T26" s="129">
        <v>0.19367588932806323</v>
      </c>
      <c r="U26" s="131"/>
    </row>
    <row r="27" spans="1:35" ht="15" customHeight="1" x14ac:dyDescent="0.15">
      <c r="A27" s="3" t="s">
        <v>31</v>
      </c>
      <c r="B27" s="57">
        <v>0</v>
      </c>
      <c r="C27" s="75">
        <v>0</v>
      </c>
      <c r="D27" s="57">
        <v>0</v>
      </c>
      <c r="E27" s="58">
        <v>0</v>
      </c>
      <c r="F27" s="113">
        <v>1</v>
      </c>
      <c r="G27" s="75">
        <v>0</v>
      </c>
      <c r="H27" s="57">
        <v>1</v>
      </c>
      <c r="I27" s="58">
        <v>2</v>
      </c>
      <c r="J27" s="113">
        <v>1</v>
      </c>
      <c r="K27" s="75">
        <v>1</v>
      </c>
      <c r="L27" s="57">
        <v>0</v>
      </c>
      <c r="M27" s="58">
        <v>5</v>
      </c>
      <c r="N27" s="113">
        <v>1</v>
      </c>
      <c r="O27" s="58">
        <v>3</v>
      </c>
      <c r="P27" s="87">
        <v>3</v>
      </c>
      <c r="Q27" s="54">
        <v>4</v>
      </c>
      <c r="R27" s="54">
        <v>11</v>
      </c>
      <c r="S27" s="54">
        <v>18</v>
      </c>
      <c r="T27" s="129">
        <v>7.1146245059288543E-2</v>
      </c>
      <c r="U27" s="131"/>
    </row>
    <row r="28" spans="1:35" ht="15" customHeight="1" x14ac:dyDescent="0.15">
      <c r="A28" s="3" t="s">
        <v>32</v>
      </c>
      <c r="B28" s="57">
        <v>0</v>
      </c>
      <c r="C28" s="75">
        <v>0</v>
      </c>
      <c r="D28" s="57">
        <v>0</v>
      </c>
      <c r="E28" s="58">
        <v>0</v>
      </c>
      <c r="F28" s="113">
        <v>0</v>
      </c>
      <c r="G28" s="75">
        <v>0</v>
      </c>
      <c r="H28" s="57">
        <v>3</v>
      </c>
      <c r="I28" s="58">
        <v>2</v>
      </c>
      <c r="J28" s="113">
        <v>0</v>
      </c>
      <c r="K28" s="75">
        <v>0</v>
      </c>
      <c r="L28" s="57">
        <v>4</v>
      </c>
      <c r="M28" s="58">
        <v>1</v>
      </c>
      <c r="N28" s="113">
        <v>3</v>
      </c>
      <c r="O28" s="58">
        <v>9</v>
      </c>
      <c r="P28" s="87">
        <v>1</v>
      </c>
      <c r="Q28" s="54">
        <v>10</v>
      </c>
      <c r="R28" s="54">
        <v>12</v>
      </c>
      <c r="S28" s="54">
        <v>23</v>
      </c>
      <c r="T28" s="129">
        <v>9.0909090909090912E-2</v>
      </c>
      <c r="U28" s="131"/>
      <c r="W28" t="s">
        <v>89</v>
      </c>
    </row>
    <row r="29" spans="1:35" ht="15" customHeight="1" thickBot="1" x14ac:dyDescent="0.2">
      <c r="A29" s="3" t="s">
        <v>33</v>
      </c>
      <c r="B29" s="57">
        <v>1</v>
      </c>
      <c r="C29" s="75">
        <v>0</v>
      </c>
      <c r="D29" s="57">
        <v>1</v>
      </c>
      <c r="E29" s="58">
        <v>0</v>
      </c>
      <c r="F29" s="113">
        <v>2</v>
      </c>
      <c r="G29" s="75">
        <v>1</v>
      </c>
      <c r="H29" s="57">
        <v>0</v>
      </c>
      <c r="I29" s="58">
        <v>3</v>
      </c>
      <c r="J29" s="113">
        <v>1</v>
      </c>
      <c r="K29" s="75">
        <v>6</v>
      </c>
      <c r="L29" s="57">
        <v>9</v>
      </c>
      <c r="M29" s="58">
        <v>11</v>
      </c>
      <c r="N29" s="113">
        <v>20</v>
      </c>
      <c r="O29" s="58">
        <v>22</v>
      </c>
      <c r="P29" s="87">
        <v>8</v>
      </c>
      <c r="Q29" s="54">
        <v>34</v>
      </c>
      <c r="R29" s="54">
        <v>43</v>
      </c>
      <c r="S29" s="54">
        <v>85</v>
      </c>
      <c r="T29" s="132">
        <v>0.33596837944664032</v>
      </c>
      <c r="U29" s="133"/>
    </row>
    <row r="30" spans="1:35" x14ac:dyDescent="0.15">
      <c r="AD30" s="168" t="s">
        <v>120</v>
      </c>
      <c r="AE30" s="169"/>
      <c r="AF30" s="169"/>
      <c r="AG30" s="169"/>
      <c r="AH30" s="169"/>
      <c r="AI30" s="169"/>
    </row>
    <row r="31" spans="1:35" x14ac:dyDescent="0.15">
      <c r="AD31" s="169"/>
      <c r="AE31" s="169"/>
      <c r="AF31" s="169"/>
      <c r="AG31" s="169"/>
      <c r="AH31" s="169"/>
      <c r="AI31" s="169"/>
    </row>
    <row r="32" spans="1:35" x14ac:dyDescent="0.15">
      <c r="AD32" s="169"/>
      <c r="AE32" s="169"/>
      <c r="AF32" s="169"/>
      <c r="AG32" s="169"/>
      <c r="AH32" s="169"/>
      <c r="AI32" s="169"/>
    </row>
  </sheetData>
  <mergeCells count="49">
    <mergeCell ref="AD30:AI32"/>
    <mergeCell ref="B5:C5"/>
    <mergeCell ref="Q1:T1"/>
    <mergeCell ref="A2:P2"/>
    <mergeCell ref="B3:C3"/>
    <mergeCell ref="D3:E3"/>
    <mergeCell ref="F3:G3"/>
    <mergeCell ref="H3:I3"/>
    <mergeCell ref="J3:K3"/>
    <mergeCell ref="L3:M3"/>
    <mergeCell ref="N3:O3"/>
    <mergeCell ref="Q3:S3"/>
    <mergeCell ref="B4:C4"/>
    <mergeCell ref="D4:E4"/>
    <mergeCell ref="F4:G4"/>
    <mergeCell ref="H4:I4"/>
    <mergeCell ref="J4:K4"/>
    <mergeCell ref="Q5:S5"/>
    <mergeCell ref="T7:U8"/>
    <mergeCell ref="D5:E5"/>
    <mergeCell ref="F5:G5"/>
    <mergeCell ref="H5:I5"/>
    <mergeCell ref="J5:K5"/>
    <mergeCell ref="L5:M5"/>
    <mergeCell ref="N5:O5"/>
    <mergeCell ref="T3:U6"/>
    <mergeCell ref="L4:M4"/>
    <mergeCell ref="N4:O4"/>
    <mergeCell ref="Q4:S4"/>
    <mergeCell ref="T21:U21"/>
    <mergeCell ref="T22:U22"/>
    <mergeCell ref="T23:U23"/>
    <mergeCell ref="T20:U20"/>
    <mergeCell ref="T24:U24"/>
    <mergeCell ref="T18:U18"/>
    <mergeCell ref="T10:U10"/>
    <mergeCell ref="T9:U9"/>
    <mergeCell ref="T11:U11"/>
    <mergeCell ref="T19:U19"/>
    <mergeCell ref="T12:U12"/>
    <mergeCell ref="T13:U13"/>
    <mergeCell ref="T14:U14"/>
    <mergeCell ref="T15:U15"/>
    <mergeCell ref="T17:U17"/>
    <mergeCell ref="T25:U25"/>
    <mergeCell ref="T26:U26"/>
    <mergeCell ref="T27:U27"/>
    <mergeCell ref="T28:U28"/>
    <mergeCell ref="T29:U29"/>
  </mergeCells>
  <phoneticPr fontId="2"/>
  <pageMargins left="0.62992125984251968" right="0.23622047244094491" top="0.55118110236220474" bottom="0.15748031496062992" header="0.31496062992125984" footer="0.31496062992125984"/>
  <pageSetup paperSize="8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463F612ECEC94B86AE3D59E36B63C8" ma:contentTypeVersion="4" ma:contentTypeDescription="Create a new document." ma:contentTypeScope="" ma:versionID="f00df906c3f17b983c4e5c52a3e617b6">
  <xsd:schema xmlns:xsd="http://www.w3.org/2001/XMLSchema" xmlns:xs="http://www.w3.org/2001/XMLSchema" xmlns:p="http://schemas.microsoft.com/office/2006/metadata/properties" xmlns:ns3="b0ef3826-837f-457e-b6c7-daea057040f9" targetNamespace="http://schemas.microsoft.com/office/2006/metadata/properties" ma:root="true" ma:fieldsID="7ddef0fc8e6f83aa7a6f25af8feaea50" ns3:_="">
    <xsd:import namespace="b0ef3826-837f-457e-b6c7-daea057040f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f3826-837f-457e-b6c7-daea057040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107C75-6E04-4E84-A43A-1FE4509B5605}">
  <ds:schemaRefs>
    <ds:schemaRef ds:uri="b0ef3826-837f-457e-b6c7-daea057040f9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E5F03E4-8769-4E9D-BA0C-8D29007C0F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ef3826-837f-457e-b6c7-daea057040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7B0C4A-54DB-4068-85DA-C8B8AD31C6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石川県計</vt:lpstr>
      <vt:lpstr>志賀町 </vt:lpstr>
      <vt:lpstr>七尾市</vt:lpstr>
      <vt:lpstr>グラフデータ</vt:lpstr>
      <vt:lpstr>グラフデータ!Print_Area</vt:lpstr>
      <vt:lpstr>石川県計!Print_Area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石川県平和運動センター</dc:creator>
  <cp:lastModifiedBy>Nakamura</cp:lastModifiedBy>
  <cp:lastPrinted>2022-12-06T06:42:18Z</cp:lastPrinted>
  <dcterms:created xsi:type="dcterms:W3CDTF">2022-11-29T07:51:07Z</dcterms:created>
  <dcterms:modified xsi:type="dcterms:W3CDTF">2022-12-07T05:16:00Z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0x01010012463F612ECEC94B86AE3D59E36B63C8</vt:lpwstr>
  </property>
</Properties>
</file>